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KTRAVEL_공유문서\"/>
    </mc:Choice>
  </mc:AlternateContent>
  <bookViews>
    <workbookView xWindow="-120" yWindow="-120" windowWidth="29040" windowHeight="15840" activeTab="1"/>
  </bookViews>
  <sheets>
    <sheet name="원가 계산표" sheetId="26" r:id="rId1"/>
    <sheet name="리스트" sheetId="2" r:id="rId2"/>
    <sheet name="1" sheetId="3" r:id="rId3"/>
    <sheet name="2" sheetId="4" r:id="rId4"/>
    <sheet name="3" sheetId="5" r:id="rId5"/>
    <sheet name="4" sheetId="6" r:id="rId6"/>
    <sheet name="5" sheetId="7" r:id="rId7"/>
    <sheet name="6-1" sheetId="8" r:id="rId8"/>
    <sheet name="6-2" sheetId="22" r:id="rId9"/>
    <sheet name="7" sheetId="9" r:id="rId10"/>
    <sheet name="8" sheetId="10" r:id="rId11"/>
    <sheet name="9" sheetId="15" r:id="rId12"/>
    <sheet name="10" sheetId="11" r:id="rId13"/>
    <sheet name="11" sheetId="16" r:id="rId14"/>
    <sheet name="12" sheetId="17" r:id="rId15"/>
    <sheet name="13" sheetId="25" r:id="rId16"/>
    <sheet name="14" sheetId="28" r:id="rId17"/>
    <sheet name="15" sheetId="20" r:id="rId18"/>
    <sheet name="16" sheetId="21" r:id="rId19"/>
    <sheet name="17" sheetId="23" r:id="rId20"/>
    <sheet name="18" sheetId="19" r:id="rId21"/>
    <sheet name="19" sheetId="12" r:id="rId22"/>
    <sheet name="20" sheetId="13" r:id="rId23"/>
    <sheet name="21" sheetId="14" r:id="rId24"/>
    <sheet name="스케줄(1~21)" sheetId="1" r:id="rId25"/>
  </sheets>
  <definedNames>
    <definedName name="_xlnm.Print_Area" localSheetId="1">리스트!$B$3:$F$24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5" l="1"/>
  <c r="I14" i="28"/>
  <c r="I13" i="28"/>
  <c r="I13" i="5"/>
  <c r="I12" i="28"/>
  <c r="I11" i="28"/>
  <c r="I8" i="28"/>
  <c r="L17" i="2"/>
  <c r="I15" i="28" l="1"/>
  <c r="I16" i="28" s="1"/>
  <c r="I17" i="28" s="1"/>
  <c r="I18" i="28" s="1"/>
  <c r="I12" i="4"/>
  <c r="I13" i="4"/>
  <c r="I11" i="4"/>
  <c r="I8" i="4"/>
  <c r="I14" i="4" l="1"/>
  <c r="I15" i="4" s="1"/>
  <c r="I16" i="4" l="1"/>
  <c r="I17" i="4" s="1"/>
  <c r="C19" i="26"/>
  <c r="I12" i="6"/>
  <c r="I47" i="26" l="1"/>
  <c r="F47" i="26"/>
  <c r="I46" i="26"/>
  <c r="F46" i="26"/>
  <c r="C46" i="26"/>
  <c r="I45" i="26"/>
  <c r="F45" i="26"/>
  <c r="C45" i="26"/>
  <c r="I42" i="26"/>
  <c r="F42" i="26"/>
  <c r="C42" i="26"/>
  <c r="I35" i="26"/>
  <c r="I33" i="26"/>
  <c r="F33" i="26"/>
  <c r="I32" i="26"/>
  <c r="F32" i="26"/>
  <c r="C32" i="26"/>
  <c r="C30" i="26"/>
  <c r="C33" i="26" s="1"/>
  <c r="C34" i="26" s="1"/>
  <c r="C35" i="26" s="1"/>
  <c r="C36" i="26" s="1"/>
  <c r="I29" i="26"/>
  <c r="F29" i="26"/>
  <c r="C29" i="26"/>
  <c r="I20" i="26"/>
  <c r="C20" i="26"/>
  <c r="C22" i="26" s="1"/>
  <c r="C23" i="26" s="1"/>
  <c r="C24" i="26" s="1"/>
  <c r="C25" i="26" s="1"/>
  <c r="L19" i="26"/>
  <c r="F19" i="26"/>
  <c r="L16" i="26"/>
  <c r="I16" i="26"/>
  <c r="I21" i="26" s="1"/>
  <c r="I22" i="26" s="1"/>
  <c r="I23" i="26" s="1"/>
  <c r="I24" i="26" s="1"/>
  <c r="F16" i="26"/>
  <c r="C16" i="26"/>
  <c r="I8" i="26"/>
  <c r="C8" i="26"/>
  <c r="I7" i="26"/>
  <c r="F7" i="26"/>
  <c r="F8" i="26" s="1"/>
  <c r="F9" i="26" s="1"/>
  <c r="F10" i="26" s="1"/>
  <c r="F11" i="26" s="1"/>
  <c r="C7" i="26"/>
  <c r="L6" i="26"/>
  <c r="I6" i="26"/>
  <c r="C6" i="26"/>
  <c r="L3" i="26"/>
  <c r="I3" i="26"/>
  <c r="F3" i="26"/>
  <c r="C3" i="26"/>
  <c r="I12" i="19"/>
  <c r="I9" i="19"/>
  <c r="I12" i="23"/>
  <c r="I9" i="23"/>
  <c r="I13" i="23" s="1"/>
  <c r="I14" i="23" s="1"/>
  <c r="I9" i="25"/>
  <c r="I14" i="25" s="1"/>
  <c r="I15" i="25" s="1"/>
  <c r="I16" i="25" s="1"/>
  <c r="I17" i="25" s="1"/>
  <c r="I14" i="21"/>
  <c r="I13" i="21"/>
  <c r="I12" i="21"/>
  <c r="I9" i="21"/>
  <c r="I15" i="20"/>
  <c r="I13" i="20"/>
  <c r="I12" i="20"/>
  <c r="I9" i="20"/>
  <c r="I14" i="17"/>
  <c r="I13" i="17"/>
  <c r="I12" i="17"/>
  <c r="I9" i="17"/>
  <c r="I14" i="16"/>
  <c r="I13" i="16"/>
  <c r="I12" i="16"/>
  <c r="I9" i="16"/>
  <c r="I13" i="11"/>
  <c r="I12" i="11"/>
  <c r="I9" i="11"/>
  <c r="I12" i="15"/>
  <c r="I9" i="15"/>
  <c r="I13" i="10"/>
  <c r="I9" i="10"/>
  <c r="I14" i="10" s="1"/>
  <c r="I15" i="10" s="1"/>
  <c r="I16" i="10" s="1"/>
  <c r="I17" i="10" s="1"/>
  <c r="I13" i="9"/>
  <c r="I12" i="9"/>
  <c r="I9" i="9"/>
  <c r="I12" i="22"/>
  <c r="I10" i="22"/>
  <c r="I9" i="22"/>
  <c r="I12" i="8"/>
  <c r="I10" i="8"/>
  <c r="I9" i="8"/>
  <c r="I13" i="6"/>
  <c r="I9" i="6"/>
  <c r="I14" i="5"/>
  <c r="I12" i="5"/>
  <c r="I9" i="5"/>
  <c r="I15" i="6" l="1"/>
  <c r="I16" i="6" s="1"/>
  <c r="I17" i="6" s="1"/>
  <c r="I18" i="6" s="1"/>
  <c r="L7" i="26"/>
  <c r="L8" i="26" s="1"/>
  <c r="L9" i="26" s="1"/>
  <c r="L10" i="26" s="1"/>
  <c r="I13" i="8"/>
  <c r="I14" i="8" s="1"/>
  <c r="I15" i="8" s="1"/>
  <c r="I16" i="8" s="1"/>
  <c r="I14" i="9"/>
  <c r="I15" i="9" s="1"/>
  <c r="I16" i="9" s="1"/>
  <c r="I17" i="9" s="1"/>
  <c r="I13" i="15"/>
  <c r="I14" i="15" s="1"/>
  <c r="I15" i="15" s="1"/>
  <c r="I16" i="15" s="1"/>
  <c r="F20" i="26"/>
  <c r="F21" i="26" s="1"/>
  <c r="F22" i="26" s="1"/>
  <c r="F23" i="26" s="1"/>
  <c r="L20" i="26"/>
  <c r="L21" i="26" s="1"/>
  <c r="L22" i="26" s="1"/>
  <c r="L23" i="26" s="1"/>
  <c r="C9" i="26"/>
  <c r="C10" i="26" s="1"/>
  <c r="C11" i="26" s="1"/>
  <c r="C12" i="26" s="1"/>
  <c r="C47" i="26"/>
  <c r="C48" i="26" s="1"/>
  <c r="C49" i="26" s="1"/>
  <c r="C50" i="26" s="1"/>
  <c r="I36" i="26"/>
  <c r="I37" i="26" s="1"/>
  <c r="I38" i="26" s="1"/>
  <c r="I39" i="26" s="1"/>
  <c r="I15" i="21"/>
  <c r="I16" i="21" s="1"/>
  <c r="I17" i="21" s="1"/>
  <c r="I18" i="21" s="1"/>
  <c r="I15" i="5"/>
  <c r="I16" i="5" s="1"/>
  <c r="I17" i="5" s="1"/>
  <c r="I18" i="5" s="1"/>
  <c r="I15" i="16"/>
  <c r="I16" i="16" s="1"/>
  <c r="I17" i="16" s="1"/>
  <c r="I18" i="16" s="1"/>
  <c r="I16" i="20"/>
  <c r="I17" i="20" s="1"/>
  <c r="I18" i="20" s="1"/>
  <c r="I19" i="20" s="1"/>
  <c r="F48" i="26"/>
  <c r="F49" i="26" s="1"/>
  <c r="F50" i="26" s="1"/>
  <c r="F51" i="26" s="1"/>
  <c r="I15" i="23"/>
  <c r="I16" i="23" s="1"/>
  <c r="I15" i="17"/>
  <c r="I16" i="17" s="1"/>
  <c r="I17" i="17" s="1"/>
  <c r="I18" i="17" s="1"/>
  <c r="I13" i="22"/>
  <c r="I14" i="22" s="1"/>
  <c r="I15" i="22" s="1"/>
  <c r="I16" i="22" s="1"/>
  <c r="I14" i="11"/>
  <c r="I15" i="11" s="1"/>
  <c r="I16" i="11" s="1"/>
  <c r="I17" i="11" s="1"/>
  <c r="I13" i="19"/>
  <c r="I14" i="19" s="1"/>
  <c r="I15" i="19" s="1"/>
  <c r="I16" i="19" s="1"/>
  <c r="I9" i="26"/>
  <c r="I10" i="26" s="1"/>
  <c r="I11" i="26" s="1"/>
  <c r="I12" i="26" s="1"/>
  <c r="F34" i="26"/>
  <c r="F35" i="26" s="1"/>
  <c r="F36" i="26" s="1"/>
  <c r="F37" i="26" s="1"/>
  <c r="I48" i="26"/>
  <c r="I49" i="26" s="1"/>
  <c r="I50" i="26" s="1"/>
  <c r="I51" i="26" s="1"/>
  <c r="L24" i="2"/>
  <c r="L23" i="2"/>
  <c r="L22" i="2"/>
  <c r="L21" i="2"/>
  <c r="L20" i="2"/>
  <c r="L19" i="2"/>
  <c r="L18" i="2"/>
  <c r="L16" i="2"/>
  <c r="L15" i="2"/>
  <c r="L14" i="2"/>
  <c r="L13" i="2"/>
  <c r="L12" i="2"/>
  <c r="L11" i="2"/>
  <c r="L10" i="2"/>
  <c r="L8" i="2"/>
  <c r="L7" i="2"/>
  <c r="L6" i="2"/>
  <c r="L5" i="2"/>
  <c r="L4" i="2"/>
</calcChain>
</file>

<file path=xl/sharedStrings.xml><?xml version="1.0" encoding="utf-8"?>
<sst xmlns="http://schemas.openxmlformats.org/spreadsheetml/2006/main" count="1269" uniqueCount="463">
  <si>
    <t>NO.</t>
    <phoneticPr fontId="3" type="noConversion"/>
  </si>
  <si>
    <t>상품코드</t>
    <phoneticPr fontId="3" type="noConversion"/>
  </si>
  <si>
    <t>상품명</t>
    <phoneticPr fontId="3" type="noConversion"/>
  </si>
  <si>
    <t>비고</t>
    <phoneticPr fontId="3" type="noConversion"/>
  </si>
  <si>
    <t>TKDM1D</t>
    <phoneticPr fontId="3" type="noConversion"/>
  </si>
  <si>
    <t>대명 당일 스키</t>
    <phoneticPr fontId="3" type="noConversion"/>
  </si>
  <si>
    <t>12.1 ~ 3.5</t>
    <phoneticPr fontId="3" type="noConversion"/>
  </si>
  <si>
    <t>TKSN1D</t>
    <phoneticPr fontId="3" type="noConversion"/>
  </si>
  <si>
    <t>TKDM2D1N</t>
    <phoneticPr fontId="3" type="noConversion"/>
  </si>
  <si>
    <t>대명 1박2일 스키</t>
    <phoneticPr fontId="3" type="noConversion"/>
  </si>
  <si>
    <t>날짜별 가격 상이함</t>
    <phoneticPr fontId="3" type="noConversion"/>
  </si>
  <si>
    <t>TKDM3D2N</t>
    <phoneticPr fontId="3" type="noConversion"/>
  </si>
  <si>
    <t>대명 2박3일 스키</t>
    <phoneticPr fontId="3" type="noConversion"/>
  </si>
  <si>
    <t>TKAP2D1N</t>
    <phoneticPr fontId="3" type="noConversion"/>
  </si>
  <si>
    <t>알펜시아1박2일 스키(인터콘)</t>
    <phoneticPr fontId="3" type="noConversion"/>
  </si>
  <si>
    <t>TKAPV2D</t>
    <phoneticPr fontId="3" type="noConversion"/>
  </si>
  <si>
    <t>알펜시아 스키+평창관광 1박2일</t>
    <phoneticPr fontId="3" type="noConversion"/>
  </si>
  <si>
    <t>TKYP1D</t>
    <phoneticPr fontId="3" type="noConversion"/>
  </si>
  <si>
    <t>겨울 용평 당일투어(발왕산케이블+스카이워크+눈썰매)</t>
    <phoneticPr fontId="3" type="noConversion"/>
  </si>
  <si>
    <t>12.1 ~ 3.12</t>
    <phoneticPr fontId="3" type="noConversion"/>
  </si>
  <si>
    <t>TK 가격 특가 ONLY</t>
    <phoneticPr fontId="3" type="noConversion"/>
  </si>
  <si>
    <t>TKSC2D1N</t>
    <phoneticPr fontId="3" type="noConversion"/>
  </si>
  <si>
    <t>삼척1박2일 럭셔리 투어</t>
    <phoneticPr fontId="3" type="noConversion"/>
  </si>
  <si>
    <t>연중상품(7,8월 제외)</t>
    <phoneticPr fontId="3" type="noConversion"/>
  </si>
  <si>
    <t>TKAR1D</t>
    <phoneticPr fontId="3" type="noConversion"/>
  </si>
  <si>
    <t>홍천알파카+화덕피자만들기+원주레일바이크 당일투어</t>
    <phoneticPr fontId="3" type="noConversion"/>
  </si>
  <si>
    <t>연중상품</t>
    <phoneticPr fontId="3" type="noConversion"/>
  </si>
  <si>
    <t>TKSC1D</t>
    <phoneticPr fontId="3" type="noConversion"/>
  </si>
  <si>
    <t>봉황산 벚꽃+맹방유채꽃 당일투어</t>
    <phoneticPr fontId="3" type="noConversion"/>
  </si>
  <si>
    <t>4.5 ~ 4.16</t>
    <phoneticPr fontId="3" type="noConversion"/>
  </si>
  <si>
    <t>TKGN1D</t>
    <phoneticPr fontId="3" type="noConversion"/>
  </si>
  <si>
    <t>강릉 서핑 당일투어(총판예정)</t>
    <phoneticPr fontId="3" type="noConversion"/>
  </si>
  <si>
    <t>5.1 ~ 10.31</t>
    <phoneticPr fontId="3" type="noConversion"/>
  </si>
  <si>
    <t>강습 있으면 99,000원</t>
    <phoneticPr fontId="3" type="noConversion"/>
  </si>
  <si>
    <t>TKPC1D</t>
    <phoneticPr fontId="3" type="noConversion"/>
  </si>
  <si>
    <t>평창 자연 산양산삼 캐기(3뿌리)+용평스카이워크</t>
    <phoneticPr fontId="3" type="noConversion"/>
  </si>
  <si>
    <t>대명 스노위랜드 당일투어(셔틀버스)</t>
    <phoneticPr fontId="3" type="noConversion"/>
  </si>
  <si>
    <t>얼리버드예약기간</t>
    <phoneticPr fontId="3" type="noConversion"/>
  </si>
  <si>
    <t>공사지원금</t>
    <phoneticPr fontId="3" type="noConversion"/>
  </si>
  <si>
    <t>판매가격(1인)</t>
    <phoneticPr fontId="3" type="noConversion"/>
  </si>
  <si>
    <t>최소출발</t>
    <phoneticPr fontId="3" type="noConversion"/>
  </si>
  <si>
    <t>2020년 KKDAY &amp; TK 한국 관광공사 얼리버드 상품 광고 마케팅 NEW 스케줄 20선</t>
    <phoneticPr fontId="3" type="noConversion"/>
  </si>
  <si>
    <t>2020.09.01~12.31</t>
    <phoneticPr fontId="3" type="noConversion"/>
  </si>
  <si>
    <t>구분</t>
    <phoneticPr fontId="3" type="noConversion"/>
  </si>
  <si>
    <t>당일</t>
    <phoneticPr fontId="3" type="noConversion"/>
  </si>
  <si>
    <t>1박2일</t>
    <phoneticPr fontId="3" type="noConversion"/>
  </si>
  <si>
    <t>삼척1박2일 럭셔리 투어(논골담길,중앙시장,삼척레일바이크,홍게,스카이워크)</t>
    <phoneticPr fontId="3" type="noConversion"/>
  </si>
  <si>
    <t>당일</t>
    <phoneticPr fontId="3" type="noConversion"/>
  </si>
  <si>
    <t>강릉 &amp; 양양 일일투어 (오죽한옥마을+해담마을 엑티비티 체험)</t>
    <phoneticPr fontId="3" type="noConversion"/>
  </si>
  <si>
    <t>홍천 대명SONO 1박2일 스키패키지(오션월드 찜질방,스노위랜드)</t>
    <phoneticPr fontId="3" type="noConversion"/>
  </si>
  <si>
    <t>출발일</t>
    <phoneticPr fontId="3" type="noConversion"/>
  </si>
  <si>
    <t>월, 수</t>
    <phoneticPr fontId="3" type="noConversion"/>
  </si>
  <si>
    <t>화, 목</t>
    <phoneticPr fontId="3" type="noConversion"/>
  </si>
  <si>
    <t>최소인원</t>
    <phoneticPr fontId="3" type="noConversion"/>
  </si>
  <si>
    <t>평창 산양산캐기+도깨비촬영지 일일투어 (산양산삼 3뿌리,삼계탕,월정사,대관령 양떼목장)</t>
    <phoneticPr fontId="3" type="noConversion"/>
  </si>
  <si>
    <t>당일</t>
    <phoneticPr fontId="3" type="noConversion"/>
  </si>
  <si>
    <t>공급가</t>
    <phoneticPr fontId="3" type="noConversion"/>
  </si>
  <si>
    <t>판매가</t>
    <phoneticPr fontId="3" type="noConversion"/>
  </si>
  <si>
    <t>일정표</t>
    <phoneticPr fontId="3" type="noConversion"/>
  </si>
  <si>
    <t>【기본 정보】</t>
    <phoneticPr fontId="3" type="noConversion"/>
  </si>
  <si>
    <t>강릉+평창 일일투어</t>
    <phoneticPr fontId="3" type="noConversion"/>
  </si>
  <si>
    <t>판매 진행기간</t>
    <phoneticPr fontId="3" type="noConversion"/>
  </si>
  <si>
    <t>달력 오픈 가능 기간</t>
  </si>
  <si>
    <t>지원 언어</t>
    <phoneticPr fontId="3" type="noConversion"/>
  </si>
  <si>
    <t>영어, 한국어, 중국어</t>
    <phoneticPr fontId="3" type="noConversion"/>
  </si>
  <si>
    <t>픽업서비스</t>
    <phoneticPr fontId="3" type="noConversion"/>
  </si>
  <si>
    <t>■ 있음</t>
    <phoneticPr fontId="3" type="noConversion"/>
  </si>
  <si>
    <t>□ 없음</t>
    <phoneticPr fontId="3" type="noConversion"/>
  </si>
  <si>
    <t>픽업 시간 및 장소</t>
    <phoneticPr fontId="3" type="noConversion"/>
  </si>
  <si>
    <t>07:00 홍대입구역 3번 출구 앞</t>
    <phoneticPr fontId="3" type="noConversion"/>
  </si>
  <si>
    <t>07:40 회현역 7번 출구 신세계 면세점 앞</t>
    <phoneticPr fontId="3" type="noConversion"/>
  </si>
  <si>
    <t>투어 포함사항</t>
    <phoneticPr fontId="3" type="noConversion"/>
  </si>
  <si>
    <t>왕복교통, 인솔자, 관광지입장료, 중앙시장 10,000원 상품권, 생수 1병</t>
    <phoneticPr fontId="3" type="noConversion"/>
  </si>
  <si>
    <t>불포함사항</t>
    <phoneticPr fontId="3" type="noConversion"/>
  </si>
  <si>
    <t>개인경비, 개인여행자 보험</t>
    <phoneticPr fontId="3" type="noConversion"/>
  </si>
  <si>
    <t>취소 및 환불규정</t>
    <phoneticPr fontId="3" type="noConversion"/>
  </si>
  <si>
    <t>REMARK</t>
    <phoneticPr fontId="3" type="noConversion"/>
  </si>
  <si>
    <t>출발 당일의 모객인원이 10인 이상 시 출발 가능.</t>
    <phoneticPr fontId="3" type="noConversion"/>
  </si>
  <si>
    <r>
      <t xml:space="preserve">개인적인 사정으로 투어 예약 취소 시
 </t>
    </r>
    <r>
      <rPr>
        <sz val="10"/>
        <color theme="1"/>
        <rFont val="맑은 고딕"/>
        <family val="3"/>
        <charset val="128"/>
        <scheme val="minor"/>
      </rPr>
      <t>・</t>
    </r>
    <r>
      <rPr>
        <sz val="10"/>
        <color theme="1"/>
        <rFont val="맑은 고딕"/>
        <family val="3"/>
        <charset val="129"/>
        <scheme val="minor"/>
      </rPr>
      <t xml:space="preserve">투어 출발 20일 전까지 예약 취소 시 : 100% 환불
 </t>
    </r>
    <r>
      <rPr>
        <sz val="10"/>
        <color theme="1"/>
        <rFont val="맑은 고딕"/>
        <family val="3"/>
        <charset val="128"/>
        <scheme val="minor"/>
      </rPr>
      <t>・</t>
    </r>
    <r>
      <rPr>
        <sz val="10"/>
        <color theme="1"/>
        <rFont val="맑은 고딕"/>
        <family val="3"/>
        <charset val="129"/>
        <scheme val="minor"/>
      </rPr>
      <t xml:space="preserve">투어 출발 10일 전까지 예약 취소 시 : 50% 환불
 </t>
    </r>
    <r>
      <rPr>
        <sz val="10"/>
        <color theme="1"/>
        <rFont val="맑은 고딕"/>
        <family val="3"/>
        <charset val="128"/>
        <scheme val="minor"/>
      </rPr>
      <t>・</t>
    </r>
    <r>
      <rPr>
        <sz val="10"/>
        <color theme="1"/>
        <rFont val="맑은 고딕"/>
        <family val="3"/>
        <charset val="129"/>
        <scheme val="minor"/>
      </rPr>
      <t xml:space="preserve">투어 출발 1~9일 전까지 / 당일 취소 시 : 환불 불가
결제 완료 후에도 모객인원, 예약현황 등의 이유로 인해 취소될 수 있습니다. </t>
    </r>
    <phoneticPr fontId="3" type="noConversion"/>
  </si>
  <si>
    <t>TKKW1D</t>
    <phoneticPr fontId="3" type="noConversion"/>
  </si>
  <si>
    <t>TKPC01</t>
    <phoneticPr fontId="3" type="noConversion"/>
  </si>
  <si>
    <t>TKPC02</t>
    <phoneticPr fontId="3" type="noConversion"/>
  </si>
  <si>
    <t>TKGN1D</t>
    <phoneticPr fontId="3" type="noConversion"/>
  </si>
  <si>
    <t>TKGN02</t>
    <phoneticPr fontId="3" type="noConversion"/>
  </si>
  <si>
    <t>월, 수, 금</t>
    <phoneticPr fontId="3" type="noConversion"/>
  </si>
  <si>
    <t>목</t>
    <phoneticPr fontId="3" type="noConversion"/>
  </si>
  <si>
    <t>TKGN03</t>
    <phoneticPr fontId="3" type="noConversion"/>
  </si>
  <si>
    <t>출발 당일의 모객인원이 4인 이상 시 출발 가능.</t>
    <phoneticPr fontId="3" type="noConversion"/>
  </si>
  <si>
    <t>TK트래블 웹사이트 참조 : https://url.kr/r4G36f</t>
    <phoneticPr fontId="3" type="noConversion"/>
  </si>
  <si>
    <t>평창 산양삼 캐기 일일투어 (산양산삼 3뿌리,삼계탕,발왕산스카이워크)</t>
    <phoneticPr fontId="3" type="noConversion"/>
  </si>
  <si>
    <t>홍천+ 원주일일투어</t>
    <phoneticPr fontId="3" type="noConversion"/>
  </si>
  <si>
    <t>2021.04.05~2021.04.16</t>
    <phoneticPr fontId="3" type="noConversion"/>
  </si>
  <si>
    <t>삼척벚꽃 일일투어</t>
    <phoneticPr fontId="3" type="noConversion"/>
  </si>
  <si>
    <r>
      <t>삼척벚꽃</t>
    </r>
    <r>
      <rPr>
        <sz val="11"/>
        <color theme="1"/>
        <rFont val="맑은 고딕"/>
        <family val="3"/>
        <charset val="129"/>
        <scheme val="minor"/>
      </rPr>
      <t xml:space="preserve"> 일일투어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2021.04.05~2021.04.16)
</t>
    </r>
    <phoneticPr fontId="3" type="noConversion"/>
  </si>
  <si>
    <t>출발 당일의 모객인원이 20인 이상 시 출발 가능.</t>
    <phoneticPr fontId="3" type="noConversion"/>
  </si>
  <si>
    <t>07:00 동대문역사문화공원역 11번 출구</t>
    <phoneticPr fontId="3" type="noConversion"/>
  </si>
  <si>
    <t>06:30  명동역 3번 출구</t>
    <phoneticPr fontId="3" type="noConversion"/>
  </si>
  <si>
    <t>강릉 서핑 일일투어</t>
    <phoneticPr fontId="3" type="noConversion"/>
  </si>
  <si>
    <r>
      <t xml:space="preserve">※비고
</t>
    </r>
    <r>
      <rPr>
        <sz val="9"/>
        <color theme="1"/>
        <rFont val="맑은 고딕"/>
        <family val="3"/>
        <charset val="129"/>
        <scheme val="minor"/>
      </rPr>
      <t>-점심 또는 저녁 식사 장    소 확인필요.
-출발인원수 4명 제한
-출발장소 다시 확인</t>
    </r>
    <phoneticPr fontId="3" type="noConversion"/>
  </si>
  <si>
    <t>2021.07.01-2021.09.15</t>
    <phoneticPr fontId="3" type="noConversion"/>
  </si>
  <si>
    <t>강릉 &amp; 양양 일일투어</t>
    <phoneticPr fontId="3" type="noConversion"/>
  </si>
  <si>
    <r>
      <t>강릉 &amp; 양양 일일투어
(</t>
    </r>
    <r>
      <rPr>
        <sz val="11"/>
        <color theme="4"/>
        <rFont val="맑은 고딕"/>
        <family val="3"/>
        <charset val="129"/>
        <scheme val="minor"/>
      </rPr>
      <t xml:space="preserve">2021.07.01-2021.09.15)
</t>
    </r>
    <phoneticPr fontId="3" type="noConversion"/>
  </si>
  <si>
    <t>홍천 은행나무 일일투어</t>
    <phoneticPr fontId="3" type="noConversion"/>
  </si>
  <si>
    <r>
      <rPr>
        <sz val="10"/>
        <color theme="1"/>
        <rFont val="Calibri"/>
        <family val="3"/>
      </rPr>
      <t>08:00 - 08:00</t>
    </r>
    <r>
      <rPr>
        <sz val="10"/>
        <color theme="1"/>
        <rFont val="맑은 고딕"/>
        <family val="3"/>
        <charset val="129"/>
        <scheme val="minor"/>
      </rPr>
      <t>：명동역</t>
    </r>
    <r>
      <rPr>
        <sz val="10"/>
        <color theme="1"/>
        <rFont val="Calibri"/>
        <family val="3"/>
      </rPr>
      <t xml:space="preserve"> 1</t>
    </r>
    <r>
      <rPr>
        <sz val="10"/>
        <color theme="1"/>
        <rFont val="맑은 고딕"/>
        <family val="3"/>
        <charset val="129"/>
        <scheme val="minor"/>
      </rPr>
      <t>번출구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앞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가이드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미팅</t>
    </r>
    <phoneticPr fontId="3" type="noConversion"/>
  </si>
  <si>
    <t>2020.12.01~2021.03.12</t>
    <phoneticPr fontId="3" type="noConversion"/>
  </si>
  <si>
    <t>겨울 용평 일일투어</t>
    <phoneticPr fontId="3" type="noConversion"/>
  </si>
  <si>
    <t>08:00 회현역 7번 출구 신세계 면세점 앞</t>
    <phoneticPr fontId="3" type="noConversion"/>
  </si>
  <si>
    <t>07:20 홍대입구역 3번 출구 앞</t>
    <phoneticPr fontId="3" type="noConversion"/>
  </si>
  <si>
    <t>출발 당일의 모객인원이 2인 이상 시 출발 가능.</t>
    <phoneticPr fontId="3" type="noConversion"/>
  </si>
  <si>
    <t xml:space="preserve"> 개인 경비, 개인 여행자 보험, 스키 리프트, 케이블카, 스키 헬멧, 목도리, 장갑 등, 점심 및 저녁 식사</t>
    <phoneticPr fontId="3" type="noConversion"/>
  </si>
  <si>
    <t>2020.12.01-2021.02.28</t>
    <phoneticPr fontId="3" type="noConversion"/>
  </si>
  <si>
    <t>홍천 대명SONO 1박2일 스키패키지</t>
    <phoneticPr fontId="3" type="noConversion"/>
  </si>
  <si>
    <r>
      <t xml:space="preserve">홍천 대명SONO 1박2일 스키패키지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2020.12.01-2021.02.28)
</t>
    </r>
    <phoneticPr fontId="3" type="noConversion"/>
  </si>
  <si>
    <t>왕복교통, 인솔자, 바다낚시체험비, 낚시대, 미끼, 중앙시장 10,000원 상품권, 손소독제</t>
    <phoneticPr fontId="3" type="noConversion"/>
  </si>
  <si>
    <t>강릉 오션플레이호 바다낚시 일일투어</t>
    <phoneticPr fontId="3" type="noConversion"/>
  </si>
  <si>
    <t>평창 산양삼 캐기 일일투어</t>
    <phoneticPr fontId="3" type="noConversion"/>
  </si>
  <si>
    <t>06:20 홍대입구역 3번 출구 앞</t>
    <phoneticPr fontId="3" type="noConversion"/>
  </si>
  <si>
    <t>07:00 회현역 7번 출구 신세계 면세점 앞</t>
    <phoneticPr fontId="3" type="noConversion"/>
  </si>
  <si>
    <t>왕복교통, 인솔자, 관광지입장료, 중앙시장 10,000원 상품권, 손소독액</t>
    <phoneticPr fontId="3" type="noConversion"/>
  </si>
  <si>
    <t>왕복교통, 인솔자, 관광지입장료, 중앙시장 10,000원 상품권,  손소독액</t>
    <phoneticPr fontId="3" type="noConversion"/>
  </si>
  <si>
    <t>왕복교통, 인솔자, 서핑랜탈 및 강습, 손소독액</t>
    <phoneticPr fontId="3" type="noConversion"/>
  </si>
  <si>
    <t>월, 수</t>
    <phoneticPr fontId="3" type="noConversion"/>
  </si>
  <si>
    <r>
      <t xml:space="preserve">홍천 은행나무 일일투어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2020.10.05 - 2020.10.30)
</t>
    </r>
    <phoneticPr fontId="3" type="noConversion"/>
  </si>
  <si>
    <t>왕복교통, 인솔자, 관광지입장료, 손소독액</t>
    <phoneticPr fontId="3" type="noConversion"/>
  </si>
  <si>
    <t>개인경비, 개인여행자 보험, 점심식사</t>
    <phoneticPr fontId="3" type="noConversion"/>
  </si>
  <si>
    <t>계절</t>
    <phoneticPr fontId="3" type="noConversion"/>
  </si>
  <si>
    <t>연중</t>
    <phoneticPr fontId="3" type="noConversion"/>
  </si>
  <si>
    <t>TKGB1D</t>
    <phoneticPr fontId="3" type="noConversion"/>
  </si>
  <si>
    <t>5월~10월</t>
    <phoneticPr fontId="3" type="noConversion"/>
  </si>
  <si>
    <t>봄(4월)</t>
    <phoneticPr fontId="3" type="noConversion"/>
  </si>
  <si>
    <t>6월~10월</t>
    <phoneticPr fontId="3" type="noConversion"/>
  </si>
  <si>
    <t>겨울</t>
    <phoneticPr fontId="3" type="noConversion"/>
  </si>
  <si>
    <t>왕복교통, 인솔자, 산양삼 3뿌리, 관광지입장료, 점심식사, 손소독제</t>
    <phoneticPr fontId="3" type="noConversion"/>
  </si>
  <si>
    <t>※입장료
-체험 바다낚시: 40,000원(낚시대, 미끼 포함)</t>
    <phoneticPr fontId="3" type="noConversion"/>
  </si>
  <si>
    <t>매일출발</t>
    <phoneticPr fontId="3" type="noConversion"/>
  </si>
  <si>
    <t>왕복교통, 인솔자, 관광지입장료, 손소독액</t>
    <phoneticPr fontId="3" type="noConversion"/>
  </si>
  <si>
    <t>오과장</t>
    <phoneticPr fontId="3" type="noConversion"/>
  </si>
  <si>
    <t>사장</t>
    <phoneticPr fontId="3" type="noConversion"/>
  </si>
  <si>
    <t>임부장</t>
    <phoneticPr fontId="3" type="noConversion"/>
  </si>
  <si>
    <t>조대리</t>
    <phoneticPr fontId="3" type="noConversion"/>
  </si>
  <si>
    <t>사장</t>
    <phoneticPr fontId="3" type="noConversion"/>
  </si>
  <si>
    <t>기존상품</t>
    <phoneticPr fontId="3" type="noConversion"/>
  </si>
  <si>
    <t>TKPF1D</t>
    <phoneticPr fontId="3" type="noConversion"/>
  </si>
  <si>
    <t>TKTB1D</t>
    <phoneticPr fontId="3" type="noConversion"/>
  </si>
  <si>
    <t>여름</t>
    <phoneticPr fontId="3" type="noConversion"/>
  </si>
  <si>
    <t>이대리</t>
    <phoneticPr fontId="3" type="noConversion"/>
  </si>
  <si>
    <t>TKCC01</t>
    <phoneticPr fontId="3" type="noConversion"/>
  </si>
  <si>
    <t>태백 해바라기축제 + 환선굴 일일투어</t>
    <phoneticPr fontId="3" type="noConversion"/>
  </si>
  <si>
    <t>상품명</t>
    <phoneticPr fontId="3" type="noConversion"/>
  </si>
  <si>
    <t>공급가</t>
    <phoneticPr fontId="3" type="noConversion"/>
  </si>
  <si>
    <t>판매가</t>
    <phoneticPr fontId="3" type="noConversion"/>
  </si>
  <si>
    <t>일정표</t>
    <phoneticPr fontId="3" type="noConversion"/>
  </si>
  <si>
    <t>【기본 정보】</t>
    <phoneticPr fontId="3" type="noConversion"/>
  </si>
  <si>
    <t>판매 진행기간</t>
    <phoneticPr fontId="3" type="noConversion"/>
  </si>
  <si>
    <t>2021.07.20-2021.08.31</t>
    <phoneticPr fontId="3" type="noConversion"/>
  </si>
  <si>
    <t>지원 언어</t>
    <phoneticPr fontId="3" type="noConversion"/>
  </si>
  <si>
    <t>영어, 한국어, 중국어</t>
    <phoneticPr fontId="3" type="noConversion"/>
  </si>
  <si>
    <t>픽업서비스</t>
    <phoneticPr fontId="3" type="noConversion"/>
  </si>
  <si>
    <t>■ 있음</t>
    <phoneticPr fontId="3" type="noConversion"/>
  </si>
  <si>
    <t>□ 없음</t>
    <phoneticPr fontId="3" type="noConversion"/>
  </si>
  <si>
    <t>픽업 시간 및 장소</t>
    <phoneticPr fontId="3" type="noConversion"/>
  </si>
  <si>
    <t>07:00 홍대입구역 3번 출구 앞</t>
    <phoneticPr fontId="3" type="noConversion"/>
  </si>
  <si>
    <t>07:40 회현역 7번 출구 신세계 면세점 앞</t>
    <phoneticPr fontId="3" type="noConversion"/>
  </si>
  <si>
    <t>투어 포함사항</t>
    <phoneticPr fontId="3" type="noConversion"/>
  </si>
  <si>
    <t>왕복교통, 인솔자, 관광지입장료, 손소독액</t>
    <phoneticPr fontId="3" type="noConversion"/>
  </si>
  <si>
    <t>불포함사항</t>
    <phoneticPr fontId="3" type="noConversion"/>
  </si>
  <si>
    <t>개인경비, 개인여행자 보험</t>
    <phoneticPr fontId="3" type="noConversion"/>
  </si>
  <si>
    <t>취소 및 환불규정</t>
    <phoneticPr fontId="3" type="noConversion"/>
  </si>
  <si>
    <r>
      <t xml:space="preserve">1. 개인적인 사정으로 투어 예약 취소 시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 xml:space="preserve">투어 출발 20일 전까지 예약 취소 시 : 100% 환불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 xml:space="preserve">투어 출발 10일 전까지 예약 취소 시 : 50% 환불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>투어 출발 1~9일 전까지 / 당일 취소 시 : 환불 불가 (예약변경도 취소규정을 따릅니다.)
2. 출발 24시간 이내에는 예약 취소, 변경할 수 없습니다.</t>
    </r>
    <phoneticPr fontId="3" type="noConversion"/>
  </si>
  <si>
    <t>주의사항</t>
    <phoneticPr fontId="3" type="noConversion"/>
  </si>
  <si>
    <t>1. 개인사유로 인하여 중간에 투어를 중단하셔도 부분적 환불은 불가합니다.
2. 결제 완료 후에도 모객인원, 예약현황 등의 이유로 인해 취소될 수 있습니다. 
  (예약 확정 바우처를 받기 전까지는 예약 확정이 아닙니다.)</t>
    <phoneticPr fontId="3" type="noConversion"/>
  </si>
  <si>
    <t>REMARK</t>
    <phoneticPr fontId="3" type="noConversion"/>
  </si>
  <si>
    <t>출발 당일의 모객인원이 4인 이상 시 출발 가능.</t>
    <phoneticPr fontId="3" type="noConversion"/>
  </si>
  <si>
    <t>상품명</t>
    <phoneticPr fontId="3" type="noConversion"/>
  </si>
  <si>
    <t>공급가</t>
    <phoneticPr fontId="3" type="noConversion"/>
  </si>
  <si>
    <t>판매가</t>
    <phoneticPr fontId="3" type="noConversion"/>
  </si>
  <si>
    <t>일정표</t>
    <phoneticPr fontId="3" type="noConversion"/>
  </si>
  <si>
    <t>【기본 정보】</t>
    <phoneticPr fontId="3" type="noConversion"/>
  </si>
  <si>
    <t>판매 진행기간</t>
    <phoneticPr fontId="3" type="noConversion"/>
  </si>
  <si>
    <t>2021.06.01-2021.09.30</t>
    <phoneticPr fontId="3" type="noConversion"/>
  </si>
  <si>
    <t>지원 언어</t>
    <phoneticPr fontId="3" type="noConversion"/>
  </si>
  <si>
    <t>영어, 한국어, 중국어</t>
    <phoneticPr fontId="3" type="noConversion"/>
  </si>
  <si>
    <t>픽업서비스</t>
    <phoneticPr fontId="3" type="noConversion"/>
  </si>
  <si>
    <t>■ 있음</t>
    <phoneticPr fontId="3" type="noConversion"/>
  </si>
  <si>
    <t>□ 없음</t>
    <phoneticPr fontId="3" type="noConversion"/>
  </si>
  <si>
    <t>픽업 시간 및 장소</t>
    <phoneticPr fontId="3" type="noConversion"/>
  </si>
  <si>
    <t>07:00 홍대입구역 3번 출구 앞</t>
    <phoneticPr fontId="3" type="noConversion"/>
  </si>
  <si>
    <t>07:40 회현역 7번 출구 신세계 면세점 앞</t>
    <phoneticPr fontId="3" type="noConversion"/>
  </si>
  <si>
    <t>투어 포함사항</t>
    <phoneticPr fontId="3" type="noConversion"/>
  </si>
  <si>
    <t>왕복교통, 인솔자, 관광지입장료, 손소독액</t>
    <phoneticPr fontId="3" type="noConversion"/>
  </si>
  <si>
    <t>불포함사항</t>
    <phoneticPr fontId="3" type="noConversion"/>
  </si>
  <si>
    <t>개인경비, 개인여행자 보험</t>
    <phoneticPr fontId="3" type="noConversion"/>
  </si>
  <si>
    <t>취소 및 환불규정</t>
    <phoneticPr fontId="3" type="noConversion"/>
  </si>
  <si>
    <r>
      <t xml:space="preserve">1. 개인적인 사정으로 투어 예약 취소 시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 xml:space="preserve">투어 출발 20일 전까지 예약 취소 시 : 100% 환불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 xml:space="preserve">투어 출발 10일 전까지 예약 취소 시 : 50% 환불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>투어 출발 1~9일 전까지 / 당일 취소 시 : 환불 불가 (예약변경도 취소규정을 따릅니다.)
2. 출발 24시간 이내에는 예약 취소, 변경할 수 없습니다.</t>
    </r>
    <phoneticPr fontId="3" type="noConversion"/>
  </si>
  <si>
    <t>주의사항</t>
    <phoneticPr fontId="3" type="noConversion"/>
  </si>
  <si>
    <t>1. 개인사유로 인하여 중간에 투어를 중단하셔도 부분적 환불은 불가합니다.
2. 결제 완료 후에도 모객인원, 예약현황 등의 이유로 인해 취소될 수 있습니다. 
  (예약 확정 바우처를 받기 전까지는 예약 확정이 아닙니다.)</t>
    <phoneticPr fontId="3" type="noConversion"/>
  </si>
  <si>
    <t>REMARK</t>
    <phoneticPr fontId="3" type="noConversion"/>
  </si>
  <si>
    <t>출발 당일의 모객인원이 4인 이상 시 출발 가능.</t>
    <phoneticPr fontId="3" type="noConversion"/>
  </si>
  <si>
    <t>2020.09.01-2020.12.31</t>
    <phoneticPr fontId="3" type="noConversion"/>
  </si>
  <si>
    <t>왕복교통, 인솔자, 관광지입장료, 중앙시장 10,000원 상품권,  손소독액</t>
    <phoneticPr fontId="3" type="noConversion"/>
  </si>
  <si>
    <t>상품명</t>
    <phoneticPr fontId="3" type="noConversion"/>
  </si>
  <si>
    <t>공급가</t>
    <phoneticPr fontId="3" type="noConversion"/>
  </si>
  <si>
    <t>판매가</t>
    <phoneticPr fontId="3" type="noConversion"/>
  </si>
  <si>
    <t>일정표</t>
    <phoneticPr fontId="3" type="noConversion"/>
  </si>
  <si>
    <t>【기본 정보】</t>
    <phoneticPr fontId="3" type="noConversion"/>
  </si>
  <si>
    <t>판매 진행기간</t>
    <phoneticPr fontId="3" type="noConversion"/>
  </si>
  <si>
    <t>지원 언어</t>
    <phoneticPr fontId="3" type="noConversion"/>
  </si>
  <si>
    <t>영어, 한국어, 중국어</t>
    <phoneticPr fontId="3" type="noConversion"/>
  </si>
  <si>
    <t>픽업서비스</t>
    <phoneticPr fontId="3" type="noConversion"/>
  </si>
  <si>
    <t>■ 있음</t>
    <phoneticPr fontId="3" type="noConversion"/>
  </si>
  <si>
    <t>□ 없음</t>
    <phoneticPr fontId="3" type="noConversion"/>
  </si>
  <si>
    <t>픽업 시간 및 장소</t>
    <phoneticPr fontId="3" type="noConversion"/>
  </si>
  <si>
    <t>07:00 홍대입구역 3번 출구 앞</t>
    <phoneticPr fontId="3" type="noConversion"/>
  </si>
  <si>
    <t>07:40 회현역 7번 출구 신세계 면세점 앞</t>
    <phoneticPr fontId="3" type="noConversion"/>
  </si>
  <si>
    <t>투어 포함사항</t>
    <phoneticPr fontId="3" type="noConversion"/>
  </si>
  <si>
    <t>불포함사항</t>
    <phoneticPr fontId="3" type="noConversion"/>
  </si>
  <si>
    <t>취소 및 환불규정</t>
    <phoneticPr fontId="3" type="noConversion"/>
  </si>
  <si>
    <r>
      <t xml:space="preserve">1. 개인적인 사정으로 투어 예약 취소 시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 xml:space="preserve">투어 출발 20일 전까지 예약 취소 시 : 100% 환불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 xml:space="preserve">투어 출발 10일 전까지 예약 취소 시 : 50% 환불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>투어 출발 1~9일 전까지 / 당일 취소 시 : 환불 불가 (예약변경도 취소규정을 따릅니다.)
2. 출발 24시간 이내에는 예약 취소, 변경할 수 없습니다.</t>
    </r>
    <phoneticPr fontId="3" type="noConversion"/>
  </si>
  <si>
    <t>REMARK</t>
    <phoneticPr fontId="3" type="noConversion"/>
  </si>
  <si>
    <t>출발 당일의 모객인원이 4인 이상 시 출발 가능.</t>
    <phoneticPr fontId="3" type="noConversion"/>
  </si>
  <si>
    <t>평창 어름낚시축제 일일투어</t>
    <phoneticPr fontId="3" type="noConversion"/>
  </si>
  <si>
    <t>왕복교통, 인솔자, 관광지입장료, 손소독액</t>
    <phoneticPr fontId="3" type="noConversion"/>
  </si>
  <si>
    <t>식비, 개인경비, 개인여행자 보험</t>
    <phoneticPr fontId="3" type="noConversion"/>
  </si>
  <si>
    <t>강릉 정동진 일일 투어</t>
    <phoneticPr fontId="3" type="noConversion"/>
  </si>
  <si>
    <t>2021.1.1-2021.12.31</t>
    <phoneticPr fontId="3" type="noConversion"/>
  </si>
  <si>
    <t>왕복교통, 인솔자, 관광지입장료, 점심식사, 손소독액</t>
    <phoneticPr fontId="3" type="noConversion"/>
  </si>
  <si>
    <t>연중</t>
    <phoneticPr fontId="3" type="noConversion"/>
  </si>
  <si>
    <t>TKGN04</t>
    <phoneticPr fontId="3" type="noConversion"/>
  </si>
  <si>
    <t>2021.01.01~2021.12.31</t>
    <phoneticPr fontId="3" type="noConversion"/>
  </si>
  <si>
    <t>2021.10.05 - 2021.10.30</t>
    <phoneticPr fontId="3" type="noConversion"/>
  </si>
  <si>
    <t>2021.1.1~2021.12.31</t>
    <phoneticPr fontId="3" type="noConversion"/>
  </si>
  <si>
    <t>2021.06.01-2021.10.31</t>
    <phoneticPr fontId="3" type="noConversion"/>
  </si>
  <si>
    <t>2021.08.01~2021.10.30</t>
    <phoneticPr fontId="3" type="noConversion"/>
  </si>
  <si>
    <r>
      <t xml:space="preserve">평창 산양삼 캐기 일일투어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2021.08.01~2021.10.30)
</t>
    </r>
    <phoneticPr fontId="3" type="noConversion"/>
  </si>
  <si>
    <t>TKOS01</t>
    <phoneticPr fontId="3" type="noConversion"/>
  </si>
  <si>
    <t>가을</t>
  </si>
  <si>
    <t>가을</t>
    <phoneticPr fontId="3" type="noConversion"/>
  </si>
  <si>
    <t>평일출발</t>
    <phoneticPr fontId="3" type="noConversion"/>
  </si>
  <si>
    <t>상품명</t>
  </si>
  <si>
    <t>공급가</t>
  </si>
  <si>
    <t>판매가</t>
  </si>
  <si>
    <t>일정표</t>
  </si>
  <si>
    <t>【기본 정보】</t>
  </si>
  <si>
    <t>오대산 일일투어</t>
    <phoneticPr fontId="3" type="noConversion"/>
  </si>
  <si>
    <t>판매 진행기간</t>
  </si>
  <si>
    <t>2020.08.01-2020.12.31</t>
    <phoneticPr fontId="3" type="noConversion"/>
  </si>
  <si>
    <t>지원 언어</t>
  </si>
  <si>
    <t>영어, 한국어, 중국어</t>
  </si>
  <si>
    <t>픽업서비스</t>
  </si>
  <si>
    <t>■ 있음</t>
  </si>
  <si>
    <t>□ 없음</t>
  </si>
  <si>
    <t>픽업 시간 및 장소</t>
  </si>
  <si>
    <t>06:50 홍대입구역 3번 출구 앞</t>
    <phoneticPr fontId="3" type="noConversion"/>
  </si>
  <si>
    <t>07:30 회현역 7번 출구 신세계 면세점 앞</t>
    <phoneticPr fontId="3" type="noConversion"/>
  </si>
  <si>
    <t>투어 포함사항</t>
  </si>
  <si>
    <t>왕복교통, 인솔자, 관광지입장료,점심, 손소독액</t>
    <phoneticPr fontId="3" type="noConversion"/>
  </si>
  <si>
    <t>불포함사항</t>
  </si>
  <si>
    <t>개인경비, 개인여행자 보험</t>
  </si>
  <si>
    <t>취소 및 환불규정</t>
  </si>
  <si>
    <t>REMARK</t>
  </si>
  <si>
    <t>출발 당일의 모객인원이 4인 이상 시 출발 가능.</t>
  </si>
  <si>
    <t>정상가(1인)</t>
    <phoneticPr fontId="3" type="noConversion"/>
  </si>
  <si>
    <t>※입장료
-하슬라이트월드 미술관 : 12,000원
-초당순두부 : 12,000원
-정동심곡 바다부채길 : 3,000원
-정동진레일바이크: 35,000원(4인승),25,000원(2인승)/ 6대이상은 10%할인</t>
    <phoneticPr fontId="3" type="noConversion"/>
  </si>
  <si>
    <t>※포인트- 진정한 동해바다의 매력을 느끼고 싶은 사람</t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</si>
  <si>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매주 월, 수요일 출발(주 2회)
</t>
    </r>
    <r>
      <rPr>
        <sz val="10"/>
        <rFont val="맑은 고딕"/>
        <family val="3"/>
        <scheme val="minor"/>
      </rPr>
      <t xml:space="preserve">
· 06:50 ~ 07:00 홍대입구역 3번 출구 앞 가이드미팅
· 07:30 ~ 07:40 회현역 7번 출구 신세계 면세점 앞 가이드 미팅
· 10:30 ~ 11:30 과일따기 체험(날짜별 상이함)
· 11:40 ~ 12:00 강릉 향호해번 BTS화보 촬영 버스정류장
· 12:30 ~ 13:30 강릉 중앙시장</t>
    </r>
    <r>
      <rPr>
        <sz val="10"/>
        <color rgb="FFFF0000"/>
        <rFont val="맑은 고딕"/>
        <family val="3"/>
        <charset val="129"/>
        <scheme val="minor"/>
      </rPr>
      <t>(1인 1만원 강릉사랑상품권 증정)* 자유점심</t>
    </r>
    <r>
      <rPr>
        <sz val="10"/>
        <rFont val="맑은 고딕"/>
        <family val="3"/>
        <scheme val="minor"/>
      </rPr>
      <t xml:space="preserve">
· 14:00 ~ 14:40 오죽한옥마을 LED등 만들기 체험
· 15:30 ~ 17:00 발왕산 케이블카+스카이워크
· 19:30 ~ 20:00 명동역 도착 및 투어종료</t>
    </r>
    <phoneticPr fontId="3" type="noConversion"/>
  </si>
  <si>
    <t>2021.5.20~2021.11.20</t>
    <phoneticPr fontId="3" type="noConversion"/>
  </si>
  <si>
    <t>물레길+소양강스카이워크+ATV+Go Car 일일투어</t>
    <phoneticPr fontId="3" type="noConversion"/>
  </si>
  <si>
    <t>2020.09.01~12.31</t>
    <phoneticPr fontId="3" type="noConversion"/>
  </si>
  <si>
    <t>월,목</t>
    <phoneticPr fontId="3" type="noConversion"/>
  </si>
  <si>
    <t>2021.12.16-2022.01.31</t>
    <phoneticPr fontId="3" type="noConversion"/>
  </si>
  <si>
    <t>06:30 홍대입구역 3번 출구 앞</t>
    <phoneticPr fontId="3" type="noConversion"/>
  </si>
  <si>
    <t>07:10 회현역 7번 출구 신세계 면세점 앞</t>
    <phoneticPr fontId="3" type="noConversion"/>
  </si>
  <si>
    <t>TKIJ01</t>
    <phoneticPr fontId="3" type="noConversion"/>
  </si>
  <si>
    <t>안반데기 은하수 일일투어</t>
    <phoneticPr fontId="3" type="noConversion"/>
  </si>
  <si>
    <t>2021.07.01~2021.8.31</t>
    <phoneticPr fontId="3" type="noConversion"/>
  </si>
  <si>
    <t>12:00 홍대입구역 3번 출구 앞</t>
    <phoneticPr fontId="3" type="noConversion"/>
  </si>
  <si>
    <t>왕복교통, 인솔자, 서핑체험비, 관광지입장료, 저녁식사 바베큐, 손소독제</t>
    <phoneticPr fontId="3" type="noConversion"/>
  </si>
  <si>
    <r>
      <t xml:space="preserve">강릉 서핑 일일투어(성수기)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2021.07.01-2021.08.31)
</t>
    </r>
    <phoneticPr fontId="3" type="noConversion"/>
  </si>
  <si>
    <t>이대리</t>
    <phoneticPr fontId="3" type="noConversion"/>
  </si>
  <si>
    <t>TKGN05</t>
    <phoneticPr fontId="3" type="noConversion"/>
  </si>
  <si>
    <t>월,수,금</t>
    <phoneticPr fontId="3" type="noConversion"/>
  </si>
  <si>
    <t>※입장료
-환선굴 : (어른)4,500/(어린이) 2,000
-해바라기축제 : (성인)5,000/(학생) 3,000
-엄마손태백물닭갈비7,000</t>
    <phoneticPr fontId="3" type="noConversion"/>
  </si>
  <si>
    <t xml:space="preserve"> 원주 체험 일일투어(홍천알파카+화덕피자만들기+원주레일바이크) </t>
    <phoneticPr fontId="3" type="noConversion"/>
  </si>
  <si>
    <t xml:space="preserve"> 평창 산양삼 캐기 일일투어 (산양삼 3뿌리,삼계탕,발왕산스카이워크)</t>
    <phoneticPr fontId="3" type="noConversion"/>
  </si>
  <si>
    <t xml:space="preserve"> 평창 산양삼캐기+도깨비촬영지 일일투어 (산양삼 3뿌리,삼계탕,월정사,대관령 양떼목장)</t>
    <phoneticPr fontId="3" type="noConversion"/>
  </si>
  <si>
    <t xml:space="preserve"> 강릉 서핑 일일투어 (성수기,비수기 출발시간 상이함)</t>
    <phoneticPr fontId="3" type="noConversion"/>
  </si>
  <si>
    <t xml:space="preserve"> 강릉 &amp; 양양 엑티비티 일일투어 (롤리서프+해담마을 엑티비티 체험)</t>
    <phoneticPr fontId="3" type="noConversion"/>
  </si>
  <si>
    <t xml:space="preserve"> 강릉 &amp; 양양 일일투어 (오죽한옥마을+해담마을 엑티비티 체험)</t>
    <phoneticPr fontId="3" type="noConversion"/>
  </si>
  <si>
    <t xml:space="preserve"> 강릉 바다낚시 일일투어(오션플레이 바다낚시+강릉중앙시장) </t>
    <phoneticPr fontId="3" type="noConversion"/>
  </si>
  <si>
    <t xml:space="preserve"> 홍천 은행나무 일일 투어(의야지 바람마을+홍천 은행나무 숲+닭백숙) </t>
    <phoneticPr fontId="3" type="noConversion"/>
  </si>
  <si>
    <t xml:space="preserve"> 삼척 벚꽃 일일투어(봉황산 벚꽃+맹방유채꽃+삼척중앙시장)</t>
    <phoneticPr fontId="3" type="noConversion"/>
  </si>
  <si>
    <t xml:space="preserve">태백 해바라기축제 일일투어(+ 삼척 환선굴) </t>
    <phoneticPr fontId="3" type="noConversion"/>
  </si>
  <si>
    <t xml:space="preserve"> 오대산 단풍 일일투어 (오대산국립공원 월정사+선교장+경포대)  </t>
    <phoneticPr fontId="3" type="noConversion"/>
  </si>
  <si>
    <t xml:space="preserve"> 태백 해바라기축제 일일투어(+ 삼척 환선굴) </t>
    <phoneticPr fontId="3" type="noConversion"/>
  </si>
  <si>
    <r>
      <t xml:space="preserve"> 춘천 엑티비티 일일투어(물레길+소양강스카이워크+ATV+</t>
    </r>
    <r>
      <rPr>
        <sz val="11"/>
        <rFont val="맑은 고딕"/>
        <family val="3"/>
        <charset val="129"/>
        <scheme val="minor"/>
      </rPr>
      <t>Go Car)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3" type="noConversion"/>
  </si>
  <si>
    <t xml:space="preserve"> 정동진 바닷길 일일 투어(정동심곡 바다둘레길, 하슬라이트월드, 정동진 레일바이크)</t>
    <phoneticPr fontId="3" type="noConversion"/>
  </si>
  <si>
    <t xml:space="preserve"> 겨울 용평 당일투어(발왕산케이블+스카이워크+눈썰매)</t>
    <phoneticPr fontId="3" type="noConversion"/>
  </si>
  <si>
    <t xml:space="preserve"> 삼척1박2일 럭셔리 투어(논골담길,중앙시장,삼척레일바이크,홍게,스카이워크)</t>
    <phoneticPr fontId="3" type="noConversion"/>
  </si>
  <si>
    <t xml:space="preserve"> 홍천 대명SONO 1박2일 스키패키지(오션월드 찜질방,스노위랜드)</t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</si>
  <si>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매주 화, 목요일 출발(주 2회)
</t>
    </r>
    <r>
      <rPr>
        <sz val="10"/>
        <rFont val="맑은 고딕"/>
        <family val="3"/>
        <scheme val="minor"/>
      </rPr>
      <t xml:space="preserve">
· 07:00 ~ 07:00 홍대입구역 3번 출구 앞 가이드미팅
· 0740 ~ 07:40 회현역 7번 출구 신세계 면세점 앞 가이드 미팅
· 10:15 ~ 11:45 홍천 알파카월드
· 13:00 ~ 14:00 원주중앙시장</t>
    </r>
    <r>
      <rPr>
        <sz val="10"/>
        <color rgb="FFFF0000"/>
        <rFont val="맑은 고딕"/>
        <family val="3"/>
        <charset val="129"/>
        <scheme val="minor"/>
      </rPr>
      <t>(1인 1만원 시장상품권 증정)* 자유점심</t>
    </r>
    <r>
      <rPr>
        <sz val="10"/>
        <rFont val="맑은 고딕"/>
        <family val="3"/>
        <scheme val="minor"/>
      </rPr>
      <t xml:space="preserve">
· 14:30 ~ 15:30 DIY 화덕피자 만들기 체험
· 16:00 ~ 17:30 원주레일바이크
· 19:00 ~ 19:00 명동역 도착 및 투어종료</t>
    </r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</si>
  <si>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매주 월,수,금 출발(주 3회)
</t>
    </r>
    <r>
      <rPr>
        <sz val="10"/>
        <rFont val="맑은 고딕"/>
        <family val="3"/>
        <scheme val="minor"/>
      </rPr>
      <t xml:space="preserve">
· 06:20 ~ 06:20 홍대입구역 3번 출구 앞 가이드미팅
· 07:00 ~ 07:00 회현역 7번 출구 신세계 면세점 앞 가이드 미팅
· 10:00 ~ 11:00 삼척 맹방유채꽃밭
· 11:30 ~ 12:30 삼척 봉황산 벚꽃구경
· 13:00 ~ 14:00 삼척 중앙시장</t>
    </r>
    <r>
      <rPr>
        <sz val="10"/>
        <color rgb="FFFF0000"/>
        <rFont val="맑은 고딕"/>
        <family val="3"/>
        <charset val="129"/>
        <scheme val="minor"/>
      </rPr>
      <t>(1인 1만원 중앙시장 상품권 증정)* 자유점심</t>
    </r>
    <r>
      <rPr>
        <sz val="10"/>
        <rFont val="맑은 고딕"/>
        <family val="3"/>
        <scheme val="minor"/>
      </rPr>
      <t xml:space="preserve">
· 14:30 ~ 15:30 동해 묵호항 논골담길
· 19:00 ~ 19:00 명동역 도착 및 투어종료</t>
    </r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</si>
  <si>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매주 월,수 출발(주 2회)
</t>
    </r>
    <r>
      <rPr>
        <sz val="10"/>
        <rFont val="맑은 고딕"/>
        <family val="3"/>
        <scheme val="minor"/>
      </rPr>
      <t xml:space="preserve">
· 07:00 ~ 07:00 홍대입구역 3번 출구 앞 가이드미팅
· 07:40 ~ 07:40 회현역 7번 출구 신세계 면세점 앞 가이드 미팅
· 10:30 ~ 12:15 강릉 동해안 서핑체험(서핑강습 45분 포함)
· 12:45 ~ 13:45 강릉 중앙시장</t>
    </r>
    <r>
      <rPr>
        <sz val="10"/>
        <color rgb="FFFF0000"/>
        <rFont val="맑은 고딕"/>
        <family val="3"/>
        <charset val="129"/>
        <scheme val="minor"/>
      </rPr>
      <t>(1인 1만원 강릉사랑상품권 증정)* 자유점심</t>
    </r>
    <r>
      <rPr>
        <sz val="10"/>
        <rFont val="맑은 고딕"/>
        <family val="3"/>
        <scheme val="minor"/>
      </rPr>
      <t xml:space="preserve">
· 14:45 ~ 15:15 양양 해담마을 수륙양용차 체험 
· 15:15 ~ 15:45 양양 해담마을 뗏목체험
· 15:45 ~ 16:45 양양 해담마을 맨손 물고기잡기체험
· 19:30 ~ 19:30 명동역 도착 및 투어종료</t>
    </r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</si>
  <si>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매주 화,목 출발(주 2회)
</t>
    </r>
    <r>
      <rPr>
        <sz val="10"/>
        <rFont val="맑은 고딕"/>
        <family val="3"/>
        <scheme val="minor"/>
      </rPr>
      <t xml:space="preserve">
· 07:20 ~ 07:20 홍대입구역 3번 출구 앞 가이드미팅
· 08:00 ~ 08:00 회현역 7번 출구 신세계 면세점 앞 가이드 미팅
· 11:00 ~ 12:00 강릉 오죽한옥마을 한옥LED무드등 DIY체험
· 12:10 ~ 13:10 강릉 중앙시장</t>
    </r>
    <r>
      <rPr>
        <sz val="10"/>
        <color rgb="FFFF0000"/>
        <rFont val="맑은 고딕"/>
        <family val="3"/>
        <charset val="129"/>
        <scheme val="minor"/>
      </rPr>
      <t>(1인 1만원 강릉사랑상품권 증정)* 자유점심</t>
    </r>
    <r>
      <rPr>
        <sz val="10"/>
        <rFont val="맑은 고딕"/>
        <family val="3"/>
        <scheme val="minor"/>
      </rPr>
      <t xml:space="preserve">
· 14:10 ~ 14:40 양양 해담마을 수륙양용차 체험 
· 14:40 ~ 15:10 양양 해담마을 뗏목체험
· 15:10 ~ 16:10 양양 해담마을 맨손 물고기잡기체험
· 18:40 ~ 18:40 명동역 도착 및 투어종료</t>
    </r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</si>
  <si>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매주 월,수 출발(주 2회)
</t>
    </r>
    <r>
      <rPr>
        <sz val="10"/>
        <rFont val="맑은 고딕"/>
        <family val="3"/>
        <scheme val="minor"/>
      </rPr>
      <t xml:space="preserve">
· 07:00 ~ 07:00 홍대입구역 3번 출구 앞 가이드미팅
· 07:40 ~ 07:40 회현역 7번 출구 신세계 면세점 앞 가이드 미팅
· 10:30 ~ 11:00 강릉 사천해변 바다낚시체험 준비
· 11:00 ~ 14:00 강릉 오션플레이호 바다낚시체험 및 점심
· 14:30 ~ 15:30 강릉 중앙시장</t>
    </r>
    <r>
      <rPr>
        <sz val="10"/>
        <color rgb="FFFF0000"/>
        <rFont val="맑은 고딕"/>
        <family val="3"/>
        <charset val="129"/>
        <scheme val="minor"/>
      </rPr>
      <t>(1인 1만원 강릉사랑상품권 증정)* 자유점심</t>
    </r>
    <r>
      <rPr>
        <sz val="10"/>
        <rFont val="맑은 고딕"/>
        <family val="3"/>
        <scheme val="minor"/>
      </rPr>
      <t xml:space="preserve">
· 15:30 ~ 16:30 강릉 명주동골목 카페거리
· 19:30 ~ 19:30 명동역 도착 및 투어종료</t>
    </r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</si>
  <si>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 매주 화,목 출발(주</t>
    </r>
    <r>
      <rPr>
        <b/>
        <sz val="10"/>
        <rFont val="SimSun"/>
        <family val="3"/>
        <charset val="134"/>
      </rPr>
      <t xml:space="preserve"> </t>
    </r>
    <r>
      <rPr>
        <b/>
        <sz val="10"/>
        <rFont val="맑은 고딕"/>
        <family val="3"/>
        <charset val="129"/>
        <scheme val="minor"/>
      </rPr>
      <t xml:space="preserve">2회)
</t>
    </r>
    <r>
      <rPr>
        <sz val="10"/>
        <rFont val="맑은 고딕"/>
        <family val="3"/>
        <charset val="129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07:00 ~ 07:00 홍대입구역 3번 출구 앞 가이드미팅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07:40 ~ 07:40 회현역 7번 출구 신세계 면세점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10:30 ~ 11:50 하슬라이트월드 미술관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12:00 ~ 12:50 초당순두부(큰기와집)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13:00 ~ 14:20 정동심곡 바다부채길 탐방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14:30 ~ 15:00 모레시계공원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15:00 ~ 16:00 정동진레일바이크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>19:30 ~ 19:30 명동역 도착 및 투어종료</t>
    </r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</si>
  <si>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매주 월,수,금 출발(주 3회)
</t>
    </r>
    <r>
      <rPr>
        <sz val="10"/>
        <rFont val="맑은 고딕"/>
        <family val="3"/>
        <scheme val="minor"/>
      </rPr>
      <t xml:space="preserve">
· 06:50 ~ 06:50 홍대입구역 3번 출구 앞 가이드미팅
· 07:30 ~ 07:30 회현역 7번 출구 신세계 면세점 앞 가이드 미팅
· 10:30 ~ 12:30 오대산국립공원 월정사
· 13:00 ~ 14:00 (점심) 황태회관 / 황태국
· 15:00 ~ 16:00 선교장 
· 16:15 ~ 17:15 경포대 호수 주변 산책
· 20:30 ~ 20:30 명동역 도착 및 투어종료</t>
    </r>
    <phoneticPr fontId="3" type="noConversion"/>
  </si>
  <si>
    <t xml:space="preserve">오대산 단풍 일일투어 (오대산국립공원 월정사+선교장+경포대)  </t>
    <phoneticPr fontId="3" type="noConversion"/>
  </si>
  <si>
    <r>
      <rPr>
        <b/>
        <sz val="10"/>
        <rFont val="맑은 고딕"/>
        <family val="3"/>
        <charset val="129"/>
        <scheme val="minor"/>
      </rPr>
      <t>매주 목요일 출발(주 1회)</t>
    </r>
    <r>
      <rPr>
        <sz val="10"/>
        <rFont val="맑은 고딕"/>
        <family val="3"/>
        <charset val="129"/>
        <scheme val="minor"/>
      </rPr>
      <t xml:space="preserve">
</t>
    </r>
    <r>
      <rPr>
        <b/>
        <sz val="10"/>
        <rFont val="맑은 고딕"/>
        <family val="3"/>
        <charset val="129"/>
        <scheme val="minor"/>
      </rPr>
      <t>▲Day1</t>
    </r>
    <r>
      <rPr>
        <sz val="10"/>
        <rFont val="맑은 고딕"/>
        <family val="3"/>
        <charset val="129"/>
        <scheme val="minor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07:20 - 07:20：홍대입구역 3번 출구 앞 가이드미팅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08:00 - 08:00：회현역 7번 출구 신세계 면세점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>11:30 - 12:30：삼척 중앙시장</t>
    </r>
    <r>
      <rPr>
        <sz val="10"/>
        <color rgb="FFFF0000"/>
        <rFont val="맑은 고딕"/>
        <family val="3"/>
        <charset val="129"/>
        <scheme val="minor"/>
      </rPr>
      <t>(1인 1만원 중앙시장 상품권 증정)* 자유점심</t>
    </r>
    <r>
      <rPr>
        <sz val="10"/>
        <rFont val="맑은 고딕"/>
        <family val="3"/>
        <charset val="129"/>
        <scheme val="minor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13:00 - 14:00：삼척 해양레일바이크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15:00 - 16:30：동해 묵호항 논골담길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17:00 - 19:00：저녁식사 (삼척항 대게거리)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19:30 - 19:30：Sol Beach 리조트 Check in
</t>
    </r>
    <r>
      <rPr>
        <b/>
        <sz val="10"/>
        <rFont val="맑은 고딕"/>
        <family val="3"/>
        <charset val="129"/>
        <scheme val="minor"/>
      </rPr>
      <t>▲ Day2</t>
    </r>
    <r>
      <rPr>
        <sz val="10"/>
        <rFont val="맑은 고딕"/>
        <family val="3"/>
        <charset val="129"/>
        <scheme val="minor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06:00 - 09:00：개별적으로 일출 관광+ 자유 조식　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09:30 - 09:30：개별 체크아웃 후 호텔로비에서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10:30 - 12:00：대관령양떼목장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12:15 - 13:30：점심식사 (평창한우마을 버섯불고기)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14:00 - 16:00：발왕산 (케이블카 탑승 및 스카이 워크)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>19:00 - 19:00：명동역 도착 (투어종료)</t>
    </r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</si>
  <si>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매일 출발(주 7회)
</t>
    </r>
    <r>
      <rPr>
        <sz val="10"/>
        <rFont val="맑은 고딕"/>
        <family val="3"/>
        <scheme val="minor"/>
      </rPr>
      <t xml:space="preserve">
</t>
    </r>
    <r>
      <rPr>
        <b/>
        <sz val="10"/>
        <rFont val="맑은 고딕"/>
        <family val="3"/>
        <charset val="129"/>
        <scheme val="minor"/>
      </rPr>
      <t xml:space="preserve"> </t>
    </r>
    <r>
      <rPr>
        <b/>
        <sz val="10"/>
        <rFont val="맑은 고딕"/>
        <family val="3"/>
        <charset val="129"/>
      </rPr>
      <t>Day1</t>
    </r>
    <r>
      <rPr>
        <sz val="10"/>
        <rFont val="맑은 고딕"/>
        <family val="3"/>
        <charset val="129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07:20 ~ 07:20 홍대역 8번출구 스트벅스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08:00 ~ 08:00 을지로입구 8번출구 롯데호텔 공항버스 승차장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09:30 ~ 10:00 스키복 환복 (스키토탈)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10:30 ~ 11:30 스키장비 렌탈 및 착용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11:30 ~ 13:00 스키 기초 강습 (1시간-1시간반)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13:00 ~ 14:00 개별 자유 점심 식사 (불포함)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14:00 ~ 16:30 개별 자유 스키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16:30 ~ 17:00 스키장비 반납 및 스키복 반납 +호텔 체크인
</t>
    </r>
    <r>
      <rPr>
        <b/>
        <sz val="10"/>
        <rFont val="맑은 고딕"/>
        <family val="3"/>
        <charset val="129"/>
      </rPr>
      <t xml:space="preserve"> Day2</t>
    </r>
    <r>
      <rPr>
        <sz val="10"/>
        <rFont val="맑은 고딕"/>
        <family val="3"/>
        <charset val="129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07:00 ~ 08:00 호텔 조식
※ 08:30까지 입장이 가능합니다.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09:30 ~ 10:00 호텔 체크 아웃 절차 + 수하물 및 물품 보관
※ 수하물 보관함 : 500원 동전 4개 필요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11:00 ~ 11:00 스키장비 대여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11:00 ~ 16:30 개별 자유 스키 + 오션월드 or 스노위랜드 (둘 중 한가지 선택) + 개별 자유 점심 식사 (불포함)
※ 오션월드 or 스노위랜드 무료 입장권 1장 선택 가능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16:30 ~ 17:00 스키복 및 장비 반납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17:30 ~ 20:00 셔틀 버스 탑승 및 서울로 돌아오기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20:00 ~ 20:00 명동역 도착 후 해산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>20:30 ~ 20:30 홍대역 도착 후 해산</t>
    </r>
    <phoneticPr fontId="3" type="noConversion"/>
  </si>
  <si>
    <t>왕복교통, 인솔자, 스키장입장료, 스키복/스키 장비 (스키or보드, 부츠, 고글), 기초 스키 강습, 대명리조트 1박 숙박 및  호텔 조식,  오션월드 티켓 or 스노위랜드 티켓 (두가지중 택1), 손소독액</t>
    <phoneticPr fontId="3" type="noConversion"/>
  </si>
  <si>
    <r>
      <t xml:space="preserve">삼척1박2일 럭셔리 투어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2021.01.01~2021.12.31)
</t>
    </r>
    <phoneticPr fontId="3" type="noConversion"/>
  </si>
  <si>
    <t>왕복교통, 인솔자, 발왕산케이블카 및 썰매 체험비, 손소독액</t>
    <phoneticPr fontId="3" type="noConversion"/>
  </si>
  <si>
    <r>
      <t>평창</t>
    </r>
    <r>
      <rPr>
        <sz val="11"/>
        <color theme="1"/>
        <rFont val="맑은 고딕"/>
        <family val="3"/>
        <charset val="129"/>
        <scheme val="minor"/>
      </rPr>
      <t xml:space="preserve"> 얼음</t>
    </r>
    <r>
      <rPr>
        <sz val="11"/>
        <color theme="1"/>
        <rFont val="맑은 고딕"/>
        <family val="2"/>
        <charset val="129"/>
        <scheme val="minor"/>
      </rPr>
      <t>낚시축제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일일투어
(</t>
    </r>
    <r>
      <rPr>
        <sz val="11"/>
        <color theme="4"/>
        <rFont val="맑은 고딕"/>
        <family val="3"/>
        <charset val="129"/>
        <scheme val="minor"/>
      </rPr>
      <t xml:space="preserve">2021.01.11~2021.02.05)
</t>
    </r>
    <phoneticPr fontId="3" type="noConversion"/>
  </si>
  <si>
    <t>2021.01.11~2021.02.05</t>
    <phoneticPr fontId="3" type="noConversion"/>
  </si>
  <si>
    <t>TK트래블 웹사이트 참조 : https://url.kr/r4G36f</t>
    <phoneticPr fontId="3" type="noConversion"/>
  </si>
  <si>
    <t>정동진 바닷길 일일투어(정동심곡 바다둘레길, 하슬라이트월드)</t>
    <phoneticPr fontId="3" type="noConversion"/>
  </si>
  <si>
    <r>
      <t xml:space="preserve">정동진 바닷길 일일투어
</t>
    </r>
    <r>
      <rPr>
        <sz val="11"/>
        <color theme="4"/>
        <rFont val="맑은 고딕"/>
        <family val="3"/>
        <charset val="129"/>
        <scheme val="minor"/>
      </rPr>
      <t xml:space="preserve">(연중 2021.1.1-2021.12.31)
</t>
    </r>
    <phoneticPr fontId="3" type="noConversion"/>
  </si>
  <si>
    <r>
      <t>인제 낭만겨울 일일투어
(</t>
    </r>
    <r>
      <rPr>
        <sz val="11"/>
        <color theme="4"/>
        <rFont val="맑은 고딕"/>
        <family val="3"/>
        <charset val="129"/>
        <scheme val="minor"/>
      </rPr>
      <t xml:space="preserve">2021.12.16-2022.01.31)
</t>
    </r>
    <phoneticPr fontId="3" type="noConversion"/>
  </si>
  <si>
    <t xml:space="preserve"> 평창 얼음낚시축제 일일투어</t>
    <phoneticPr fontId="3" type="noConversion"/>
  </si>
  <si>
    <t xml:space="preserve"> 용평 겨울 일일투어(발왕산케이블+스카이워크+눈썰매)</t>
    <phoneticPr fontId="3" type="noConversion"/>
  </si>
  <si>
    <r>
      <t xml:space="preserve"> 용평 겨울 일일투어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2020.12.01~2021.03.12)
</t>
    </r>
    <phoneticPr fontId="3" type="noConversion"/>
  </si>
  <si>
    <r>
      <t>태백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해바라기축제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일일투어
(</t>
    </r>
    <r>
      <rPr>
        <sz val="11"/>
        <color theme="4"/>
        <rFont val="맑은 고딕"/>
        <family val="3"/>
        <charset val="129"/>
        <scheme val="minor"/>
      </rPr>
      <t xml:space="preserve">2021.07.20-2021.08.31)
</t>
    </r>
    <phoneticPr fontId="3" type="noConversion"/>
  </si>
  <si>
    <t xml:space="preserve">홍천 은행나무 일일 투어(의야지 바람마을+홍천 은행나무 숲+닭백숙) </t>
    <phoneticPr fontId="3" type="noConversion"/>
  </si>
  <si>
    <r>
      <t>강릉 바다낚시</t>
    </r>
    <r>
      <rPr>
        <sz val="11"/>
        <color theme="1"/>
        <rFont val="맑은 고딕"/>
        <family val="3"/>
        <charset val="129"/>
        <scheme val="minor"/>
      </rPr>
      <t xml:space="preserve"> 일일투어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2021.1.1~2021.12.31)
</t>
    </r>
    <phoneticPr fontId="3" type="noConversion"/>
  </si>
  <si>
    <t>강릉 &amp; 양양 엑티비티 일일투어 (롤리서프+해담마을 엑티비티 체험)</t>
    <phoneticPr fontId="3" type="noConversion"/>
  </si>
  <si>
    <t xml:space="preserve">원주 체험 일일투어(홍천알파카+화덕피자만들기+원주레일바이크) </t>
    <phoneticPr fontId="3" type="noConversion"/>
  </si>
  <si>
    <r>
      <t>원주 체험 일일투어
(</t>
    </r>
    <r>
      <rPr>
        <sz val="11"/>
        <color theme="4"/>
        <rFont val="맑은 고딕"/>
        <family val="3"/>
        <charset val="129"/>
        <scheme val="minor"/>
      </rPr>
      <t>2021.1.1~2021.12.31</t>
    </r>
    <r>
      <rPr>
        <sz val="11"/>
        <color theme="1"/>
        <rFont val="맑은 고딕"/>
        <family val="2"/>
        <charset val="129"/>
        <scheme val="minor"/>
      </rPr>
      <t>)</t>
    </r>
    <r>
      <rPr>
        <sz val="11"/>
        <color theme="4"/>
        <rFont val="맑은 고딕"/>
        <family val="3"/>
        <charset val="129"/>
        <scheme val="minor"/>
      </rPr>
      <t xml:space="preserve">
</t>
    </r>
    <phoneticPr fontId="3" type="noConversion"/>
  </si>
  <si>
    <t>강릉 체험 일일투어 (복사꽃마을 과일체험,LED등만들기,발왕산스카이워크,전통시장)</t>
    <phoneticPr fontId="3" type="noConversion"/>
  </si>
  <si>
    <r>
      <t xml:space="preserve">강릉 체험 일일투어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2021.5.20~2021.11.20)
</t>
    </r>
    <r>
      <rPr>
        <sz val="11"/>
        <color rgb="FFFF0000"/>
        <rFont val="맑은 고딕"/>
        <family val="3"/>
        <charset val="129"/>
        <scheme val="minor"/>
      </rPr>
      <t>5월20일~6월20일 산딸기(400g)
6월20일~6월30일 블루베리(500g)
6월30일~7월20일 자두(700g)
7월20일~9월15일 복숭아(4개)
9월15~10월20일 배(크기에 따라 2~3개)
10월20일~11월20일 사과(5개)</t>
    </r>
    <phoneticPr fontId="3" type="noConversion"/>
  </si>
  <si>
    <t xml:space="preserve"> 강릉 체험 일일투어 (복사꽃마을 과일체험,LED등만들기,발왕산스카이워크,전통시장)</t>
    <phoneticPr fontId="3" type="noConversion"/>
  </si>
  <si>
    <t>강릉 서핑 일일투어(성수기)</t>
    <phoneticPr fontId="3" type="noConversion"/>
  </si>
  <si>
    <t>강릉 서핑 일일투어(비수기)</t>
    <phoneticPr fontId="3" type="noConversion"/>
  </si>
  <si>
    <r>
      <rPr>
        <sz val="10"/>
        <color theme="1"/>
        <rFont val="맑은 고딕"/>
        <family val="3"/>
        <charset val="129"/>
        <scheme val="minor"/>
      </rPr>
      <t>강릉 서핑 일일투어(비수기)
(</t>
    </r>
    <r>
      <rPr>
        <sz val="10"/>
        <color theme="4"/>
        <rFont val="맑은 고딕"/>
        <family val="3"/>
        <charset val="129"/>
        <scheme val="minor"/>
      </rPr>
      <t xml:space="preserve">2021.06월,9월,10월)
</t>
    </r>
    <phoneticPr fontId="3" type="noConversion"/>
  </si>
  <si>
    <r>
      <t xml:space="preserve">강릉 &amp; 양양 엑티비티 일일투어
</t>
    </r>
    <r>
      <rPr>
        <sz val="11"/>
        <color theme="4"/>
        <rFont val="맑은 고딕"/>
        <family val="3"/>
        <charset val="129"/>
        <scheme val="minor"/>
      </rPr>
      <t xml:space="preserve">(2021.07.01-2021.09.15)
</t>
    </r>
    <phoneticPr fontId="3" type="noConversion"/>
  </si>
  <si>
    <t xml:space="preserve">※입장료
-카누 : (성인)10,000/ (소인) 5,000
-ATV+ Go Car: 28,000 </t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</si>
  <si>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 평일 출발(주 5회)
</t>
    </r>
    <r>
      <rPr>
        <sz val="10"/>
        <rFont val="맑은 고딕"/>
        <family val="3"/>
        <scheme val="minor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08:00 - 08:00：명동역 1번출구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12:00 - 13:30 : 용평리조트 점심식사(자유식사)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13:30 - 15:00 : 발왕산케이블카 + 스카이워크 전망대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15:00 - 16:30 : 용평리조트 썰매 체험 3회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17:00 - 17:00 : 셔틀버스 탑승 후 서울 복귀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20:00 - 20:00 : 명동역 도착 및 투어종료 </t>
    </r>
    <r>
      <rPr>
        <sz val="10"/>
        <rFont val="맑은 고딕"/>
        <family val="3"/>
        <scheme val="minor"/>
      </rPr>
      <t xml:space="preserve"> </t>
    </r>
    <phoneticPr fontId="3" type="noConversion"/>
  </si>
  <si>
    <t xml:space="preserve">
※입장료
-산양삼캐기+삼계탕 : 50,000
- 양떼목장: 6,000
- 월정사 : 5,000
- 월정사 주차비 : 4,000원</t>
    <phoneticPr fontId="3" type="noConversion"/>
  </si>
  <si>
    <t>평창 산양삼캐기+도깨비촬영지 일일투어(4인 기준)</t>
    <phoneticPr fontId="3" type="noConversion"/>
  </si>
  <si>
    <t>차량</t>
    <phoneticPr fontId="3" type="noConversion"/>
  </si>
  <si>
    <t>가이드</t>
    <phoneticPr fontId="3" type="noConversion"/>
  </si>
  <si>
    <t>산양삼3뿌리+삼계탕</t>
    <phoneticPr fontId="3" type="noConversion"/>
  </si>
  <si>
    <t>월정사</t>
    <phoneticPr fontId="3" type="noConversion"/>
  </si>
  <si>
    <t>대관령 양떼목장</t>
    <phoneticPr fontId="3" type="noConversion"/>
  </si>
  <si>
    <t>합 계(4인 원가)</t>
    <phoneticPr fontId="3" type="noConversion"/>
  </si>
  <si>
    <t>1인 원가</t>
    <phoneticPr fontId="3" type="noConversion"/>
  </si>
  <si>
    <t>1인 B2C</t>
    <phoneticPr fontId="3" type="noConversion"/>
  </si>
  <si>
    <t>1인 B2B</t>
    <phoneticPr fontId="3" type="noConversion"/>
  </si>
  <si>
    <t>※입장료
- 홍천알파카월드 : 10,000
- 원주 레일바이크(4인승1대) : 48,000
- 섬강매향골  화덕피자만들기 : 10,000</t>
    <phoneticPr fontId="3" type="noConversion"/>
  </si>
  <si>
    <t>원주 체험 일일투어(4인 기준)</t>
    <phoneticPr fontId="3" type="noConversion"/>
  </si>
  <si>
    <t>홍천알파카월드</t>
    <phoneticPr fontId="3" type="noConversion"/>
  </si>
  <si>
    <t>화덕피자 만들기체험</t>
    <phoneticPr fontId="3" type="noConversion"/>
  </si>
  <si>
    <t>원주레일바이크</t>
    <phoneticPr fontId="3" type="noConversion"/>
  </si>
  <si>
    <t>※입장료
- 산양삼캐기+삼계탕 : 50,000
- 허브나라: 8,000
- 발왕산케이블카: 10,000</t>
    <phoneticPr fontId="3" type="noConversion"/>
  </si>
  <si>
    <t>99,000 / 119,000</t>
    <phoneticPr fontId="3" type="noConversion"/>
  </si>
  <si>
    <t>※입장료
- 강릉 복사꽃 마을 과일따기 : 7,000
- 발왕산케이블카+스카이워크 : 10,000</t>
    <phoneticPr fontId="3" type="noConversion"/>
  </si>
  <si>
    <t>강릉 &amp; 양양 액티비티 일일투어(4인 기준)</t>
    <phoneticPr fontId="3" type="noConversion"/>
  </si>
  <si>
    <t>롤리서프</t>
    <phoneticPr fontId="3" type="noConversion"/>
  </si>
  <si>
    <t>해담마을 액티비티</t>
    <phoneticPr fontId="3" type="noConversion"/>
  </si>
  <si>
    <t>강릉 서핑 일일투어(20인 기준)</t>
    <phoneticPr fontId="3" type="noConversion"/>
  </si>
  <si>
    <t>차량(45인승)</t>
    <phoneticPr fontId="3" type="noConversion"/>
  </si>
  <si>
    <t>캔디서프</t>
    <phoneticPr fontId="3" type="noConversion"/>
  </si>
  <si>
    <t>※입장료
- 캔디서프 : 50,000</t>
    <phoneticPr fontId="3" type="noConversion"/>
  </si>
  <si>
    <t>오죽한옥마을</t>
    <phoneticPr fontId="3" type="noConversion"/>
  </si>
  <si>
    <t>강릉 바다낚시 일일투어(4인 기준)</t>
    <phoneticPr fontId="3" type="noConversion"/>
  </si>
  <si>
    <t>오션플레이 바다낚시</t>
    <phoneticPr fontId="3" type="noConversion"/>
  </si>
  <si>
    <t>가이드 점심</t>
    <phoneticPr fontId="3" type="noConversion"/>
  </si>
  <si>
    <t xml:space="preserve">※입장료
- 중식 : 12,500원 / 1인
- 비누만들기 체험 :6,000원 / 1인
</t>
    <phoneticPr fontId="3" type="noConversion"/>
  </si>
  <si>
    <t>중식*닭백숙(숲속두부마을청국장)</t>
    <phoneticPr fontId="3" type="noConversion"/>
  </si>
  <si>
    <t>의야지바람마을 비누만들기체험</t>
    <phoneticPr fontId="3" type="noConversion"/>
  </si>
  <si>
    <t>홍천 은행나무 일일투어(4인 기준)</t>
    <phoneticPr fontId="3" type="noConversion"/>
  </si>
  <si>
    <t>태백 해바라기 축제 일일투어(4인기준)</t>
    <phoneticPr fontId="3" type="noConversion"/>
  </si>
  <si>
    <t>해바라기 축제</t>
    <phoneticPr fontId="3" type="noConversion"/>
  </si>
  <si>
    <t>환선굴</t>
    <phoneticPr fontId="3" type="noConversion"/>
  </si>
  <si>
    <t>중식* 엄마손태백물닭갈비</t>
    <phoneticPr fontId="3" type="noConversion"/>
  </si>
  <si>
    <t xml:space="preserve">춘천 액티비티 일일투어(물레길+소양강스카이워크+ATV+Go Car) </t>
    <phoneticPr fontId="3" type="noConversion"/>
  </si>
  <si>
    <r>
      <t>춘천 액티비티 일일투어
(</t>
    </r>
    <r>
      <rPr>
        <sz val="11"/>
        <color theme="4"/>
        <rFont val="맑은 고딕"/>
        <family val="3"/>
        <charset val="129"/>
        <scheme val="minor"/>
      </rPr>
      <t xml:space="preserve">2021.06.01-2021.09.30)
</t>
    </r>
    <phoneticPr fontId="3" type="noConversion"/>
  </si>
  <si>
    <t>춘천 액티비티 일일투어</t>
    <phoneticPr fontId="3" type="noConversion"/>
  </si>
  <si>
    <t>물레길 카누체험</t>
    <phoneticPr fontId="3" type="noConversion"/>
  </si>
  <si>
    <t>ATV+고카트</t>
    <phoneticPr fontId="3" type="noConversion"/>
  </si>
  <si>
    <t>중식*춘천닭갈비</t>
    <phoneticPr fontId="3" type="noConversion"/>
  </si>
  <si>
    <t>강릉 안반데기 은하수 체험 일일투어</t>
    <phoneticPr fontId="3" type="noConversion"/>
  </si>
  <si>
    <t>죽도전망대</t>
    <phoneticPr fontId="3" type="noConversion"/>
  </si>
  <si>
    <t>석식*바베큐파티&amp;석양</t>
    <phoneticPr fontId="3" type="noConversion"/>
  </si>
  <si>
    <t>정동진 바닷길 일일투어</t>
    <phoneticPr fontId="3" type="noConversion"/>
  </si>
  <si>
    <t>하이라이트월드 미술관</t>
    <phoneticPr fontId="3" type="noConversion"/>
  </si>
  <si>
    <t>정동심곡 바다부채길</t>
    <phoneticPr fontId="3" type="noConversion"/>
  </si>
  <si>
    <t>정동진 레일바이크(4인승1대)</t>
    <phoneticPr fontId="3" type="noConversion"/>
  </si>
  <si>
    <t>중식*초당순두부</t>
    <phoneticPr fontId="3" type="noConversion"/>
  </si>
  <si>
    <t>※입장료
- 월정사 : 5,000 / 1인
- 월정사 주차비 : 4,000원
- 황태회관 : 9,000원 / 1인
- 선교장 : 5,000원 / 1인</t>
    <phoneticPr fontId="3" type="noConversion"/>
  </si>
  <si>
    <t>오대산 단풍 일일투어</t>
    <phoneticPr fontId="3" type="noConversion"/>
  </si>
  <si>
    <t>오대산월정사단풍</t>
    <phoneticPr fontId="3" type="noConversion"/>
  </si>
  <si>
    <t>중식*황태회관</t>
    <phoneticPr fontId="3" type="noConversion"/>
  </si>
  <si>
    <t>선교장</t>
    <phoneticPr fontId="3" type="noConversion"/>
  </si>
  <si>
    <t>가이드 석식</t>
    <phoneticPr fontId="3" type="noConversion"/>
  </si>
  <si>
    <t>인제 낭만겨울 일일투어</t>
    <phoneticPr fontId="3" type="noConversion"/>
  </si>
  <si>
    <t>중식*닭백숙</t>
    <phoneticPr fontId="3" type="noConversion"/>
  </si>
  <si>
    <t>※입장료
- 점심 식당 미확인 대략 1인 15,000원</t>
    <phoneticPr fontId="3" type="noConversion"/>
  </si>
  <si>
    <t>합 계(6인 원가)</t>
    <phoneticPr fontId="3" type="noConversion"/>
  </si>
  <si>
    <t>※입장료
- 평창얼음낚시 : 15,000원 / 1인</t>
    <phoneticPr fontId="3" type="noConversion"/>
  </si>
  <si>
    <t>평창 얼음낚시 일일투어</t>
    <phoneticPr fontId="3" type="noConversion"/>
  </si>
  <si>
    <t>평창얼음낚시</t>
    <phoneticPr fontId="3" type="noConversion"/>
  </si>
  <si>
    <t>3. 평창 산양삼캐기+도깨비촬영지 일일투어(4인 기준)</t>
    <phoneticPr fontId="3" type="noConversion"/>
  </si>
  <si>
    <t>8. 강릉 &amp; 양양 액티비티 일일투어(4인 기준)</t>
    <phoneticPr fontId="3" type="noConversion"/>
  </si>
  <si>
    <t>12. 춘천 액티비티 일일투어</t>
    <phoneticPr fontId="3" type="noConversion"/>
  </si>
  <si>
    <t>16. 인제 낭만겨울 일일투어</t>
    <phoneticPr fontId="3" type="noConversion"/>
  </si>
  <si>
    <t>4. 원주 체험 일일투어(4인 기준)</t>
    <phoneticPr fontId="3" type="noConversion"/>
  </si>
  <si>
    <t>9. 강릉 바다낚시 일일투어(4인 기준)</t>
    <phoneticPr fontId="3" type="noConversion"/>
  </si>
  <si>
    <t>13. 강릉 안반데기 은하수 체험 일일투어</t>
    <phoneticPr fontId="3" type="noConversion"/>
  </si>
  <si>
    <t>17. 평창 얼음낚시 일일투어</t>
    <phoneticPr fontId="3" type="noConversion"/>
  </si>
  <si>
    <t>6. 강릉 서핑 일일투어(20인 기준)</t>
    <phoneticPr fontId="3" type="noConversion"/>
  </si>
  <si>
    <t>10. 홍천 은행나무 일일투어(4인 기준)</t>
    <phoneticPr fontId="3" type="noConversion"/>
  </si>
  <si>
    <t>14. 정동진 바닷길 일일투어</t>
    <phoneticPr fontId="3" type="noConversion"/>
  </si>
  <si>
    <t>7. 강릉 &amp; 양양 액티비티 일일투어(4인 기준)</t>
    <phoneticPr fontId="3" type="noConversion"/>
  </si>
  <si>
    <t>11. 태백 해바라기 축제 일일투어(4인기준)</t>
    <phoneticPr fontId="3" type="noConversion"/>
  </si>
  <si>
    <t>15. 오대산 단풍 일일투어</t>
    <phoneticPr fontId="3" type="noConversion"/>
  </si>
  <si>
    <t>화, 목</t>
    <phoneticPr fontId="3" type="noConversion"/>
  </si>
  <si>
    <t>월, 목</t>
    <phoneticPr fontId="3" type="noConversion"/>
  </si>
  <si>
    <r>
      <t xml:space="preserve">오대산 단풍 일일투어
</t>
    </r>
    <r>
      <rPr>
        <sz val="11"/>
        <color theme="1"/>
        <rFont val="맑은 고딕"/>
        <family val="3"/>
        <charset val="129"/>
        <scheme val="minor"/>
      </rPr>
      <t xml:space="preserve">(가을 </t>
    </r>
    <r>
      <rPr>
        <sz val="11"/>
        <color theme="4"/>
        <rFont val="맑은 고딕"/>
        <family val="3"/>
        <charset val="129"/>
        <scheme val="minor"/>
      </rPr>
      <t xml:space="preserve">2021.10.18-2021.11.05)
</t>
    </r>
    <phoneticPr fontId="3" type="noConversion"/>
  </si>
  <si>
    <t>2021.10.18-2021.11.05</t>
    <phoneticPr fontId="3" type="noConversion"/>
  </si>
  <si>
    <t>TKGN01</t>
    <phoneticPr fontId="3" type="noConversion"/>
  </si>
  <si>
    <t xml:space="preserve">인제 겨울 일일투어(원대리 자작나무 숲 + 투썸플레이스춘천구봉산점 카페)  </t>
    <phoneticPr fontId="3" type="noConversion"/>
  </si>
  <si>
    <t xml:space="preserve">원대리 자작나무 숲 + 구봉산 전망대 + 투썸플레이스춘천구봉산점 일일투어 </t>
    <phoneticPr fontId="3" type="noConversion"/>
  </si>
  <si>
    <t xml:space="preserve"> 인제 낭만겨울 일일투어(원대리 자작나무 숲 +  투썸플레이스춘천구봉산점카페)   </t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</si>
  <si>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매주 월,목 출발(주 2회)
· </t>
    </r>
    <r>
      <rPr>
        <sz val="10"/>
        <rFont val="맑은 고딕"/>
        <family val="3"/>
        <charset val="129"/>
        <scheme val="minor"/>
      </rPr>
      <t xml:space="preserve">06:30 </t>
    </r>
    <r>
      <rPr>
        <sz val="10"/>
        <rFont val="맑은 고딕"/>
        <family val="3"/>
        <scheme val="minor"/>
      </rPr>
      <t>홍대역</t>
    </r>
    <r>
      <rPr>
        <sz val="10"/>
        <rFont val="맑은 고딕"/>
        <family val="3"/>
        <charset val="129"/>
        <scheme val="minor"/>
      </rPr>
      <t>3</t>
    </r>
    <r>
      <rPr>
        <sz val="10"/>
        <rFont val="맑은 고딕"/>
        <family val="3"/>
        <scheme val="minor"/>
      </rPr>
      <t>번출구
·</t>
    </r>
    <r>
      <rPr>
        <sz val="10"/>
        <rFont val="맑은 고딕"/>
        <family val="3"/>
        <charset val="129"/>
        <scheme val="minor"/>
      </rPr>
      <t xml:space="preserve"> 07:10 </t>
    </r>
    <r>
      <rPr>
        <sz val="10"/>
        <rFont val="맑은 고딕"/>
        <family val="3"/>
        <scheme val="minor"/>
      </rPr>
      <t>회현역</t>
    </r>
    <r>
      <rPr>
        <sz val="10"/>
        <rFont val="맑은 고딕"/>
        <family val="3"/>
        <charset val="129"/>
        <scheme val="minor"/>
      </rPr>
      <t>7</t>
    </r>
    <r>
      <rPr>
        <sz val="10"/>
        <rFont val="맑은 고딕"/>
        <family val="3"/>
        <scheme val="minor"/>
      </rPr>
      <t>번출구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scheme val="minor"/>
      </rPr>
      <t>신세계백화점앞
·</t>
    </r>
    <r>
      <rPr>
        <sz val="10"/>
        <rFont val="맑은 고딕"/>
        <family val="3"/>
        <charset val="129"/>
        <scheme val="minor"/>
      </rPr>
      <t xml:space="preserve"> 09:40 ~ 13:00 </t>
    </r>
    <r>
      <rPr>
        <sz val="10"/>
        <rFont val="맑은 고딕"/>
        <family val="3"/>
        <scheme val="minor"/>
      </rPr>
      <t>인제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scheme val="minor"/>
      </rPr>
      <t>원대리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scheme val="minor"/>
      </rPr>
      <t>자작나무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scheme val="minor"/>
      </rPr>
      <t>숲
·</t>
    </r>
    <r>
      <rPr>
        <sz val="10"/>
        <rFont val="맑은 고딕"/>
        <family val="3"/>
        <charset val="129"/>
        <scheme val="minor"/>
      </rPr>
      <t xml:space="preserve"> 13:30 ~ 14:30 </t>
    </r>
    <r>
      <rPr>
        <sz val="10"/>
        <rFont val="맑은 고딕"/>
        <family val="3"/>
        <scheme val="minor"/>
      </rPr>
      <t>닭백숙
·</t>
    </r>
    <r>
      <rPr>
        <sz val="10"/>
        <rFont val="맑은 고딕"/>
        <family val="3"/>
        <charset val="129"/>
        <scheme val="minor"/>
      </rPr>
      <t xml:space="preserve"> 15:00 ~ 16:30 투썸플레이스춘천구봉산점(6,000음료 포함)
</t>
    </r>
    <r>
      <rPr>
        <sz val="10"/>
        <rFont val="맑은 고딕"/>
        <family val="3"/>
        <scheme val="minor"/>
      </rPr>
      <t>· 20:00 ~ 20:00 명동역 도착 및 투어종료</t>
    </r>
    <phoneticPr fontId="3" type="noConversion"/>
  </si>
  <si>
    <t>※입장료
-해담마을 3종체험프로그램(34,800원)
1) 수륙양융차 B코스 : 19,800원 / 1인
2) 맨손물고기 잡기 : 15,000원 / 1인
3) 뗏목체험 : 무료</t>
    <phoneticPr fontId="3" type="noConversion"/>
  </si>
  <si>
    <r>
      <t xml:space="preserve">※입장료
-롤리서프 : 30,000원 / 1인 </t>
    </r>
    <r>
      <rPr>
        <b/>
        <sz val="11"/>
        <color rgb="FFFF0000"/>
        <rFont val="맑은 고딕"/>
        <family val="3"/>
        <charset val="129"/>
        <scheme val="minor"/>
      </rPr>
      <t>*가격 미확정</t>
    </r>
    <r>
      <rPr>
        <sz val="11"/>
        <color theme="1"/>
        <rFont val="맑은 고딕"/>
        <family val="2"/>
        <charset val="129"/>
        <scheme val="minor"/>
      </rPr>
      <t xml:space="preserve">
-해담마을 3종체험프로그램(34,800원)
1) 수륙양융차 B코스 : 19,800원 / 1인
2) 맨손물고기 잡기 : 15,000원 / 1인
3) 뗏목체험 : 무료</t>
    </r>
    <phoneticPr fontId="3" type="noConversion"/>
  </si>
  <si>
    <r>
      <rPr>
        <b/>
        <sz val="11"/>
        <rFont val="맑은 고딕"/>
        <family val="3"/>
        <charset val="129"/>
        <scheme val="minor"/>
      </rPr>
      <t>매주 월,수,금 출발(주 3회)</t>
    </r>
    <r>
      <rPr>
        <sz val="11"/>
        <rFont val="맑은 고딕"/>
        <family val="3"/>
        <charset val="129"/>
        <scheme val="minor"/>
      </rPr>
      <t xml:space="preserve">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  <scheme val="minor"/>
      </rPr>
      <t xml:space="preserve">06:50 ~ 07:00 : 명동역 3번 출구 앞 가이드미팅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  <scheme val="minor"/>
      </rPr>
      <t xml:space="preserve">07:20 ~ 07:30 : 동대문역사문화공원역 11번 출구 앞 가이드 미팅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  <scheme val="minor"/>
      </rPr>
      <t>10:30 ~ 12:00 : 강릉 중앙시장</t>
    </r>
    <r>
      <rPr>
        <sz val="11"/>
        <color rgb="FFFF0000"/>
        <rFont val="맑은 고딕"/>
        <family val="3"/>
        <charset val="129"/>
        <scheme val="minor"/>
      </rPr>
      <t>(1인 1만원 강릉사랑상품권 증정)* 자유점심</t>
    </r>
    <r>
      <rPr>
        <sz val="11"/>
        <rFont val="맑은 고딕"/>
        <family val="3"/>
        <charset val="129"/>
        <scheme val="minor"/>
      </rPr>
      <t xml:space="preserve">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  <scheme val="minor"/>
      </rPr>
      <t xml:space="preserve">12:30 ~ 13:00 : 강릉 사천해변 도착후 서핑복장 준비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  <scheme val="minor"/>
      </rPr>
      <t xml:space="preserve">13:00 ~ 17:00 : 서핑강습(2시간) 및 자유시간 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  <scheme val="minor"/>
      </rPr>
      <t xml:space="preserve">17:00 ~ 17:30 : 서핑장비 반납 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  <scheme val="minor"/>
      </rPr>
      <t xml:space="preserve">17:30 ~ 17:30 :  강릉에서 서울로 출발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  <scheme val="minor"/>
      </rPr>
      <t xml:space="preserve">19:00 ~ 19:30 : 고속도로 휴게소 간단한 개별 저녁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  <scheme val="minor"/>
      </rPr>
      <t>19:30 ~ 21:00 : 명동역 도착 및 투어종료</t>
    </r>
    <phoneticPr fontId="3" type="noConversion"/>
  </si>
  <si>
    <r>
      <rPr>
        <b/>
        <sz val="9"/>
        <rFont val="맑은 고딕"/>
        <family val="3"/>
        <charset val="129"/>
        <scheme val="minor"/>
      </rPr>
      <t>성수기(7월,8월) 평일 매일출발(주 5회)</t>
    </r>
    <r>
      <rPr>
        <sz val="9"/>
        <rFont val="맑은 고딕"/>
        <family val="3"/>
        <charset val="129"/>
        <scheme val="minor"/>
      </rPr>
      <t xml:space="preserve">
· 06:20 ~ 06:30 명동역 3번 출구 앞 가이드미팅
· 07:00 ~ 07:00 동대문역사문화공원역 11번 출구 앞 가이드 미팅
· 10:30 ~ 12:00 강릉 중앙시장(1인 1만원 강릉사랑상품권 증정)* 자유점심
· 12:00 ~ 12:30 강릉 사천해변 도착후 서핑복장 준비
· 12:30 ~ 17:00 서핑강습(2시간) 및 자유시간 
· 17:00 ~ 17:30 서핑장비 반납 
· 17:30 ~ 17:30 강릉에서 서울로 출발
· 19:00 ~ 19:30 고속도로 휴게소 간단한 개별 저녁
· 19:30 ~ 21:00 명동역 도착 및 투어종료</t>
    </r>
    <phoneticPr fontId="3" type="noConversion"/>
  </si>
  <si>
    <t>※점심 (선상에서 제공)
- 컵라면
- 샌드위치
- 콜라, 물</t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</si>
  <si>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매주 화,목 출발(주 2회)
</t>
    </r>
    <r>
      <rPr>
        <sz val="10"/>
        <rFont val="맑은 고딕"/>
        <family val="3"/>
        <scheme val="minor"/>
      </rPr>
      <t xml:space="preserve">
· 07:00 ~ 07:00： 홍대입구역 3번 출구 앞 가이드미팅
· 07:40 ~ 07:40： 회현역 7번 출구 신세계 면세점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10:30 - 12:30：홍천 은행나무숲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12:45 - 14:00：점심: 닭백숙(숲속두부마을청국장)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15:30 - 16:30：의야지 바람마을 (비누만들기 체험 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>19:00 - 19:00：명동역 도착 및 투어종료</t>
    </r>
    <phoneticPr fontId="3" type="noConversion"/>
  </si>
  <si>
    <r>
      <rPr>
        <b/>
        <sz val="11"/>
        <rFont val="맑은 고딕"/>
        <family val="3"/>
        <charset val="129"/>
        <scheme val="minor"/>
      </rPr>
      <t xml:space="preserve">매주 월,목 출발(주 2회)
</t>
    </r>
    <r>
      <rPr>
        <sz val="11"/>
        <rFont val="맑은 고딕"/>
        <family val="3"/>
        <charset val="129"/>
        <scheme val="minor"/>
      </rPr>
      <t xml:space="preserve">
· 07:00 ~ 07:00 홍대입구역 3번 출구 앞 가이드미팅
· 07:40 ~ 07:40 회현역 7번 출구 신세계 면세점 앞 가이드 미팅
· 11:00 ~ 13:00 태백 해바라기축제
· 13:15 ~ 14:15 점심-엄마손태백물닭갈비
· 15:00 ~ 16:30 환선굴(대이리 동굴지대) 
· 20:00 ~ 20:00 명동역 도착 및 투어종료</t>
    </r>
    <phoneticPr fontId="3" type="noConversion"/>
  </si>
  <si>
    <r>
      <rPr>
        <b/>
        <sz val="11"/>
        <rFont val="맑은 고딕"/>
        <family val="3"/>
        <charset val="129"/>
        <scheme val="minor"/>
      </rPr>
      <t>매주 월,수,금 출발(주</t>
    </r>
    <r>
      <rPr>
        <b/>
        <sz val="11"/>
        <rFont val="SimSun"/>
        <family val="3"/>
        <charset val="134"/>
      </rPr>
      <t xml:space="preserve"> </t>
    </r>
    <r>
      <rPr>
        <b/>
        <sz val="11"/>
        <rFont val="맑은 고딕"/>
        <family val="3"/>
        <charset val="129"/>
        <scheme val="minor"/>
      </rPr>
      <t xml:space="preserve">3회)
</t>
    </r>
    <r>
      <rPr>
        <sz val="11"/>
        <rFont val="맑은 고딕"/>
        <family val="3"/>
        <scheme val="minor"/>
      </rPr>
      <t xml:space="preserve">
· 07:00 ~ 07:00 홍대입구역 3번 출구 앞 가이드미팅
· 07:40 ~ 07:40 회현역 7번 출구 신세계 면세점 앞 가이드 미팅
·</t>
    </r>
    <r>
      <rPr>
        <sz val="11"/>
        <rFont val="맑은 고딕"/>
        <family val="3"/>
        <charset val="129"/>
        <scheme val="minor"/>
      </rPr>
      <t xml:space="preserve"> 11:00 ~ 15:00 </t>
    </r>
    <r>
      <rPr>
        <sz val="11"/>
        <rFont val="맑은 고딕"/>
        <family val="3"/>
        <scheme val="minor"/>
      </rPr>
      <t>평창</t>
    </r>
    <r>
      <rPr>
        <sz val="11"/>
        <rFont val="맑은 고딕"/>
        <family val="3"/>
        <charset val="129"/>
        <scheme val="minor"/>
      </rPr>
      <t xml:space="preserve"> 얼름낚시축제 (자유점심)</t>
    </r>
    <r>
      <rPr>
        <sz val="11"/>
        <rFont val="맑은 고딕"/>
        <family val="3"/>
        <scheme val="minor"/>
      </rPr>
      <t xml:space="preserve">
</t>
    </r>
    <r>
      <rPr>
        <sz val="11"/>
        <rFont val="맑은 고딕"/>
        <family val="3"/>
        <charset val="129"/>
        <scheme val="minor"/>
      </rPr>
      <t xml:space="preserve">· 15:00 ~ 15:30 장비반납후 가이드미팅 
</t>
    </r>
    <r>
      <rPr>
        <sz val="11"/>
        <rFont val="맑은 고딕"/>
        <family val="3"/>
        <scheme val="minor"/>
      </rPr>
      <t>· 19:00 ~ 19:00 명동역 도착 및 투어종료</t>
    </r>
    <phoneticPr fontId="3" type="noConversion"/>
  </si>
  <si>
    <t>허브나라</t>
    <phoneticPr fontId="3" type="noConversion"/>
  </si>
  <si>
    <t>발왕산케이블카</t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</si>
  <si>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매주 화, 목요일 출발(주 2회)
</t>
    </r>
    <r>
      <rPr>
        <sz val="10"/>
        <rFont val="맑은 고딕"/>
        <family val="3"/>
        <scheme val="minor"/>
      </rPr>
      <t xml:space="preserve">
· 07:20 ~ 07:20 홍대입구역 3번 출구 앞 가이드미팅
· 08:00 ~ 08:00 회현역 7번 출구 신세계 면세점 앞 가이드 미팅
· 11:00 ~ 12:00 산양삼 캐기체험(3뿌리)
· 12:00 ~ 13:00 (점심)가정식 산양삼 삼계탕
· 13:10 ~ 14:30 평창 허브나라농원
· 15:30 ~ 17:00 발왕산 케이블카+스카이워크
· 19:30 ~ 20:00 명동역 도착 및 투어종료</t>
    </r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</si>
  <si>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매주 월, 수요일 출발(주 2회)
</t>
    </r>
    <r>
      <rPr>
        <sz val="10"/>
        <rFont val="맑은 고딕"/>
        <family val="3"/>
        <scheme val="minor"/>
      </rPr>
      <t xml:space="preserve">
· 07:20 ~ 07:20 홍대입구역 3번 출구 앞 가이드미팅
· 08:00 ~ 08:00 회현역 7번 출구 신세계 면세점 앞 가이드 미팅
· 11:00 ~ 12:00 산양삼 캐기체험(3뿌리)
· 12:00 ~ 13:00 (점심)가정식 산양삼 삼계탕
· 14:00 ~ 15:30 양떼목장
· 16:00 ~ 17:00 월정사 전나무숲(도깨비촬영지)
· 19:30 ~ 20:00 명동역 도착 및 투어종료</t>
    </r>
    <phoneticPr fontId="3" type="noConversion"/>
  </si>
  <si>
    <t xml:space="preserve">07:20 홍대입구역 3번 출구 앞 </t>
    <phoneticPr fontId="3" type="noConversion"/>
  </si>
  <si>
    <r>
      <rPr>
        <b/>
        <sz val="11"/>
        <rFont val="맑은 고딕"/>
        <family val="3"/>
        <charset val="129"/>
        <scheme val="minor"/>
      </rPr>
      <t xml:space="preserve">매주 화,목 출발(주 2회)
</t>
    </r>
    <r>
      <rPr>
        <sz val="11"/>
        <rFont val="맑은 고딕"/>
        <family val="3"/>
        <charset val="129"/>
        <scheme val="minor"/>
      </rPr>
      <t xml:space="preserve">
· 07:00 ~ 07:00 홍대입구역 3번 출구 앞 가이드미팅
· 07:40 ~ 07:40 회현역 7번 출구 신세계 면세점 앞 가이드 미팅
· 09:30 ~ 11:30 춘천 물레길
· 11:45 ~ 12:30 소양강스카이워크
· 13:00 ~ 14:00 점심-춘천닭갈비
· 14:30 ~ 15:40 ATV
· 15:50 ~ 16:30 Go Car
· 18:30 ~ 18:30 명동역 도착 및 투어종료</t>
    </r>
    <phoneticPr fontId="3" type="noConversion"/>
  </si>
  <si>
    <t xml:space="preserve">  발왕산 일몰+안반데기 은하수 체험 1박2일 투어</t>
    <phoneticPr fontId="3" type="noConversion"/>
  </si>
  <si>
    <t>TKGN06</t>
    <phoneticPr fontId="3" type="noConversion"/>
  </si>
  <si>
    <t xml:space="preserve">  발왕산 일몰+안반데기 은하수 체험 일일 투어</t>
    <phoneticPr fontId="3" type="noConversion"/>
  </si>
  <si>
    <t xml:space="preserve"> 발왕산 일몰+안반데기 은하수 체험 1박2일 투어</t>
    <phoneticPr fontId="3" type="noConversion"/>
  </si>
  <si>
    <r>
      <t xml:space="preserve"> 발왕산 일몰+안반데기 은하수 체험
 1박2일 투어
</t>
    </r>
    <r>
      <rPr>
        <sz val="11"/>
        <color theme="4"/>
        <rFont val="맑은 고딕"/>
        <family val="3"/>
        <charset val="129"/>
        <scheme val="minor"/>
      </rPr>
      <t>(2021.06.01~2021.8.30)</t>
    </r>
    <r>
      <rPr>
        <sz val="11"/>
        <color theme="1"/>
        <rFont val="맑은 고딕"/>
        <family val="2"/>
        <charset val="129"/>
        <scheme val="minor"/>
      </rPr>
      <t xml:space="preserve">
6월 오후10시~11시
7,8월월 오후8~9시</t>
    </r>
    <phoneticPr fontId="3" type="noConversion"/>
  </si>
  <si>
    <t xml:space="preserve">※입장료
- 삼겹살 무한리필: 13,700
- 발왕산케이블카: 10,000
- 대관령양떼목장 : 6,000
- 평창한우마을 : 14,000
</t>
    <phoneticPr fontId="3" type="noConversion"/>
  </si>
  <si>
    <t>강릉 안반데기 은하수 체험 1박2일 투어</t>
    <phoneticPr fontId="3" type="noConversion"/>
  </si>
  <si>
    <t>2021.06.01~2021.8.30</t>
    <phoneticPr fontId="3" type="noConversion"/>
  </si>
  <si>
    <t xml:space="preserve">12:00 홍대입구역 3번 출구 앞 </t>
    <phoneticPr fontId="3" type="noConversion"/>
  </si>
  <si>
    <t>12:40 회현역 7번 출구 신세계 면세점 앞</t>
    <phoneticPr fontId="3" type="noConversion"/>
  </si>
  <si>
    <t>왕복교통, 인솔자, 관광지입장료, 둘쨋날 호텔조식, 호텔 숙박, 둘쨋날 점심식사</t>
    <phoneticPr fontId="3" type="noConversion"/>
  </si>
  <si>
    <r>
      <t xml:space="preserve"> 발왕산 일몰+안반데기 은하수 체험 
일일 투어
</t>
    </r>
    <r>
      <rPr>
        <sz val="11"/>
        <color theme="4"/>
        <rFont val="맑은 고딕"/>
        <family val="3"/>
        <charset val="129"/>
        <scheme val="minor"/>
      </rPr>
      <t xml:space="preserve">(여름 : 2021.07.01~2021.8.31）
</t>
    </r>
    <r>
      <rPr>
        <sz val="11"/>
        <color theme="1"/>
        <rFont val="맑은 고딕"/>
        <family val="3"/>
        <charset val="129"/>
        <scheme val="minor"/>
      </rPr>
      <t>은하수 체험7,8월월 오후8~9시</t>
    </r>
    <phoneticPr fontId="3" type="noConversion"/>
  </si>
  <si>
    <r>
      <t xml:space="preserve">
매주 월, 수요일 출발(주 2회)
</t>
    </r>
    <r>
      <rPr>
        <sz val="10"/>
        <rFont val="맑은 고딕"/>
        <family val="3"/>
        <charset val="129"/>
        <scheme val="minor"/>
      </rPr>
      <t xml:space="preserve"> </t>
    </r>
    <r>
      <rPr>
        <b/>
        <sz val="10"/>
        <rFont val="맑은 고딕"/>
        <family val="3"/>
        <charset val="129"/>
        <scheme val="minor"/>
      </rPr>
      <t>1D</t>
    </r>
    <r>
      <rPr>
        <sz val="10"/>
        <rFont val="맑은 고딕"/>
        <family val="3"/>
        <charset val="129"/>
        <scheme val="minor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12:00 ~ 12:00 홍대입구역 3번 출구 앞 가이드미팅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12:40 ~ 12:40 회현역 7번 출구 신세계 면세점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12:40~ 15:30 이동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15:30~ 16:30 죽도해수욕장, 죽도정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17:30~ 18:30 저녁식사(용평리조트)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18:30~ 20:30 발왕산 케이블카 일몰 감상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21:00~ 22:30 안반데기 은하수탐험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23:00~23:00 호텔 체크인 및 휴식
</t>
    </r>
    <r>
      <rPr>
        <b/>
        <sz val="10"/>
        <color rgb="FFFF0000"/>
        <rFont val="맑은 고딕"/>
        <family val="3"/>
        <charset val="129"/>
        <scheme val="minor"/>
      </rPr>
      <t xml:space="preserve">*은하수를 볼수 있는 시간은 계절에 따라 시간편차가 생길수 있습니다. </t>
    </r>
    <r>
      <rPr>
        <sz val="10"/>
        <color rgb="FFFF0000"/>
        <rFont val="맑은 고딕"/>
        <family val="3"/>
        <charset val="129"/>
        <scheme val="minor"/>
      </rPr>
      <t xml:space="preserve">
</t>
    </r>
    <r>
      <rPr>
        <sz val="10"/>
        <rFont val="맑은 고딕"/>
        <family val="3"/>
        <charset val="129"/>
        <scheme val="minor"/>
      </rPr>
      <t xml:space="preserve">
</t>
    </r>
    <r>
      <rPr>
        <b/>
        <sz val="10"/>
        <rFont val="맑은 고딕"/>
        <family val="3"/>
        <charset val="129"/>
        <scheme val="minor"/>
      </rPr>
      <t>2D</t>
    </r>
    <r>
      <rPr>
        <sz val="10"/>
        <rFont val="맑은 고딕"/>
        <family val="3"/>
        <charset val="129"/>
        <scheme val="minor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10:00 ~ 10:00 개별 체크아웃 후 호텔로비에서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10:20 ~12:00 대관령 양떼목장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12:10~ 13:10 점심식사(평창한우마을)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13:30~ 14:30 월정사 전나무숲(드라마"도깨비"촬영지)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18:00~18:00  명동역 도착 및 투어종료 </t>
    </r>
    <phoneticPr fontId="3" type="noConversion"/>
  </si>
  <si>
    <t>저녁식사(용평리조트)</t>
    <phoneticPr fontId="3" type="noConversion"/>
  </si>
  <si>
    <t xml:space="preserve"> 발왕산 일몰+안반데기 은하수 체험 일일 투어</t>
    <phoneticPr fontId="3" type="noConversion"/>
  </si>
  <si>
    <t>발왕산 일몰+안반데기 은하수 체험 1박2일 투어</t>
    <phoneticPr fontId="3" type="noConversion"/>
  </si>
  <si>
    <t>발왕산 케이블카</t>
    <phoneticPr fontId="3" type="noConversion"/>
  </si>
  <si>
    <t>월정사 전나무숲</t>
    <phoneticPr fontId="3" type="noConversion"/>
  </si>
  <si>
    <t>*용평 드레곤밸리 숙박+조식</t>
    <phoneticPr fontId="3" type="noConversion"/>
  </si>
  <si>
    <t>가이드식사비</t>
    <phoneticPr fontId="3" type="noConversion"/>
  </si>
  <si>
    <t>둘쨋날중식*평창한우마을</t>
    <phoneticPr fontId="3" type="noConversion"/>
  </si>
  <si>
    <r>
      <t xml:space="preserve">매주 화, 목요일 출발(주 2회)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12:00 ~ 12:00 홍대입구역 3번 출구 앞 가이드미팅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12:40 ~ 12:40 회현역 7번 출구 신세계 면세점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12:40~ 15:30 이동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15:30~ 16:30 죽도해수욕장, 죽도정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17:30~ 18:30 저녁식사(황태회관)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18:30~ 20:00 발왕산 케이블카 일몰 감상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20:30~ 21:30 안반데기 은하수 체험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24:00~24:00  서울 도착 및 투어종료 
</t>
    </r>
    <r>
      <rPr>
        <b/>
        <sz val="10"/>
        <color rgb="FFFF0000"/>
        <rFont val="맑은 고딕"/>
        <family val="3"/>
        <charset val="129"/>
        <scheme val="minor"/>
      </rPr>
      <t xml:space="preserve">*은하수를 볼수 있는 시간은 계절에 따라 시간편차가 생길수 있습니다. </t>
    </r>
    <phoneticPr fontId="3" type="noConversion"/>
  </si>
  <si>
    <t xml:space="preserve">※입장료
- 발왕산케이블카 : 10,000원 / 1인
- 저녁식사(황태회관) : 10,000
</t>
    <phoneticPr fontId="3" type="noConversion"/>
  </si>
  <si>
    <t>첫쨋날석식*황태회관</t>
    <phoneticPr fontId="3" type="noConversion"/>
  </si>
  <si>
    <t>2020년 KKDAY &amp; TK 강원도 관광공사 얼리버드 상품 광고 마케팅 NEW 스케쥴 21선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</si>
</sst>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#,##0_);[Red]\(#,##0\)"/>
  </numFmts>
  <fonts count="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4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8"/>
      <scheme val="minor"/>
    </font>
    <font>
      <sz val="9"/>
      <color theme="1"/>
      <name val="맑은 고딕"/>
      <family val="3"/>
      <charset val="129"/>
      <scheme val="minor"/>
    </font>
    <font>
      <sz val="10"/>
      <name val="Yu Gothic"/>
      <family val="3"/>
      <charset val="128"/>
    </font>
    <font>
      <sz val="10"/>
      <name val="맑은 고딕"/>
      <family val="3"/>
      <charset val="129"/>
    </font>
    <font>
      <sz val="10"/>
      <color theme="1"/>
      <name val="Calibri"/>
      <family val="3"/>
    </font>
    <font>
      <b/>
      <sz val="10"/>
      <name val="맑은 고딕"/>
      <family val="3"/>
      <charset val="129"/>
    </font>
    <font>
      <sz val="10"/>
      <name val="맑은 고딕"/>
      <family val="3"/>
      <charset val="128"/>
      <scheme val="minor"/>
    </font>
    <font>
      <sz val="11"/>
      <name val="맑은 고딕"/>
      <family val="3"/>
      <charset val="129"/>
      <scheme val="minor"/>
    </font>
    <font>
      <b/>
      <sz val="10"/>
      <name val="SimSun"/>
      <family val="3"/>
      <charset val="134"/>
    </font>
    <font>
      <sz val="10"/>
      <color theme="4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name val="Yu Gothic"/>
      <family val="3"/>
      <charset val="128"/>
    </font>
    <font>
      <b/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name val="SimSun"/>
      <family val="3"/>
      <charset val="134"/>
    </font>
    <font>
      <sz val="11"/>
      <name val="맑은 고딕"/>
      <family val="3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41" fontId="0" fillId="3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41" fontId="0" fillId="4" borderId="1" xfId="1" applyFont="1" applyFill="1" applyBorder="1" applyAlignment="1">
      <alignment horizontal="center" vertical="center"/>
    </xf>
    <xf numFmtId="0" fontId="16" fillId="0" borderId="10" xfId="0" applyFont="1" applyBorder="1">
      <alignment vertical="center"/>
    </xf>
    <xf numFmtId="0" fontId="16" fillId="0" borderId="5" xfId="0" applyFont="1" applyBorder="1">
      <alignment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6" fillId="0" borderId="9" xfId="0" applyFont="1" applyBorder="1">
      <alignment vertical="center"/>
    </xf>
    <xf numFmtId="0" fontId="19" fillId="0" borderId="8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0" fillId="0" borderId="0" xfId="0" applyAlignment="1">
      <alignment vertical="center" wrapText="1"/>
    </xf>
    <xf numFmtId="0" fontId="0" fillId="8" borderId="0" xfId="0" applyFill="1">
      <alignment vertical="center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>
      <alignment vertical="center"/>
    </xf>
    <xf numFmtId="41" fontId="0" fillId="10" borderId="1" xfId="1" applyFont="1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41" fontId="19" fillId="10" borderId="1" xfId="1" applyFont="1" applyFill="1" applyBorder="1" applyAlignment="1">
      <alignment horizontal="center" vertical="center"/>
    </xf>
    <xf numFmtId="41" fontId="19" fillId="0" borderId="1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0" borderId="30" xfId="0" applyNumberFormat="1" applyBorder="1" applyAlignment="1">
      <alignment horizontal="right" vertical="center"/>
    </xf>
    <xf numFmtId="176" fontId="0" fillId="0" borderId="30" xfId="0" applyNumberFormat="1" applyBorder="1">
      <alignment vertical="center"/>
    </xf>
    <xf numFmtId="0" fontId="0" fillId="0" borderId="31" xfId="0" applyBorder="1" applyAlignment="1">
      <alignment horizontal="center" vertical="center"/>
    </xf>
    <xf numFmtId="176" fontId="0" fillId="0" borderId="32" xfId="0" applyNumberFormat="1" applyBorder="1">
      <alignment vertical="center"/>
    </xf>
    <xf numFmtId="41" fontId="0" fillId="4" borderId="1" xfId="1" applyFont="1" applyFill="1" applyBorder="1" applyAlignment="1">
      <alignment horizontal="right" vertical="center"/>
    </xf>
    <xf numFmtId="41" fontId="19" fillId="0" borderId="1" xfId="1" applyFont="1" applyBorder="1" applyAlignment="1">
      <alignment horizontal="right" vertical="center"/>
    </xf>
    <xf numFmtId="0" fontId="30" fillId="0" borderId="0" xfId="0" applyFont="1" applyAlignment="1">
      <alignment vertical="center" wrapText="1"/>
    </xf>
    <xf numFmtId="0" fontId="31" fillId="0" borderId="29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7" fontId="0" fillId="0" borderId="30" xfId="0" applyNumberFormat="1" applyBorder="1">
      <alignment vertical="center"/>
    </xf>
    <xf numFmtId="0" fontId="0" fillId="0" borderId="36" xfId="0" applyBorder="1" applyAlignment="1">
      <alignment horizontal="center" vertical="center"/>
    </xf>
    <xf numFmtId="176" fontId="0" fillId="0" borderId="36" xfId="0" applyNumberFormat="1" applyBorder="1">
      <alignment vertical="center"/>
    </xf>
    <xf numFmtId="176" fontId="0" fillId="0" borderId="0" xfId="0" applyNumberFormat="1">
      <alignment vertical="center"/>
    </xf>
    <xf numFmtId="41" fontId="19" fillId="4" borderId="1" xfId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41" fontId="32" fillId="10" borderId="1" xfId="1" applyFont="1" applyFill="1" applyBorder="1" applyAlignment="1">
      <alignment horizontal="center" vertical="center"/>
    </xf>
    <xf numFmtId="41" fontId="32" fillId="4" borderId="1" xfId="1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0" fillId="4" borderId="26" xfId="0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3" fontId="0" fillId="0" borderId="0" xfId="0" applyNumberForma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0" fontId="0" fillId="8" borderId="3" xfId="0" applyFill="1" applyBorder="1">
      <alignment vertical="center"/>
    </xf>
    <xf numFmtId="0" fontId="0" fillId="8" borderId="4" xfId="0" applyFill="1" applyBorder="1">
      <alignment vertical="center"/>
    </xf>
    <xf numFmtId="0" fontId="0" fillId="8" borderId="5" xfId="0" applyFill="1" applyBorder="1">
      <alignment vertical="center"/>
    </xf>
    <xf numFmtId="0" fontId="0" fillId="8" borderId="6" xfId="0" applyFill="1" applyBorder="1">
      <alignment vertical="center"/>
    </xf>
    <xf numFmtId="0" fontId="0" fillId="8" borderId="7" xfId="0" applyFill="1" applyBorder="1">
      <alignment vertical="center"/>
    </xf>
    <xf numFmtId="0" fontId="4" fillId="11" borderId="27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33" xfId="0" applyFont="1" applyFill="1" applyBorder="1" applyAlignment="1">
      <alignment horizontal="center" vertical="center"/>
    </xf>
    <xf numFmtId="0" fontId="4" fillId="11" borderId="3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6" fontId="10" fillId="0" borderId="9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left" vertical="center" wrapText="1"/>
    </xf>
    <xf numFmtId="176" fontId="11" fillId="0" borderId="3" xfId="0" applyNumberFormat="1" applyFont="1" applyBorder="1" applyAlignment="1">
      <alignment horizontal="left" vertical="center" wrapText="1"/>
    </xf>
    <xf numFmtId="176" fontId="11" fillId="0" borderId="4" xfId="0" applyNumberFormat="1" applyFont="1" applyBorder="1" applyAlignment="1">
      <alignment horizontal="left" vertical="center" wrapText="1"/>
    </xf>
    <xf numFmtId="176" fontId="11" fillId="0" borderId="5" xfId="0" applyNumberFormat="1" applyFont="1" applyBorder="1" applyAlignment="1">
      <alignment horizontal="left" vertical="center" wrapText="1"/>
    </xf>
    <xf numFmtId="176" fontId="11" fillId="0" borderId="6" xfId="0" applyNumberFormat="1" applyFont="1" applyBorder="1" applyAlignment="1">
      <alignment horizontal="left" vertical="center" wrapText="1"/>
    </xf>
    <xf numFmtId="176" fontId="11" fillId="0" borderId="7" xfId="0" applyNumberFormat="1" applyFont="1" applyBorder="1" applyAlignment="1">
      <alignment horizontal="left" vertical="center" wrapText="1"/>
    </xf>
    <xf numFmtId="0" fontId="15" fillId="6" borderId="13" xfId="0" applyFont="1" applyFill="1" applyBorder="1" applyAlignment="1">
      <alignment horizontal="left" vertical="center"/>
    </xf>
    <xf numFmtId="0" fontId="15" fillId="6" borderId="14" xfId="0" applyFont="1" applyFill="1" applyBorder="1" applyAlignment="1">
      <alignment horizontal="left" vertical="center"/>
    </xf>
    <xf numFmtId="0" fontId="15" fillId="6" borderId="15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9" xfId="0" applyFont="1" applyBorder="1">
      <alignment vertical="center"/>
    </xf>
    <xf numFmtId="0" fontId="16" fillId="0" borderId="22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9" fillId="0" borderId="19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21" xfId="0" applyFont="1" applyBorder="1">
      <alignment vertical="center"/>
    </xf>
    <xf numFmtId="0" fontId="16" fillId="0" borderId="9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176" fontId="27" fillId="0" borderId="2" xfId="0" applyNumberFormat="1" applyFont="1" applyBorder="1" applyAlignment="1">
      <alignment horizontal="left" vertical="center" wrapText="1"/>
    </xf>
    <xf numFmtId="176" fontId="34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176" fontId="12" fillId="0" borderId="2" xfId="0" applyNumberFormat="1" applyFont="1" applyBorder="1" applyAlignment="1">
      <alignment horizontal="left" vertical="center" wrapText="1"/>
    </xf>
    <xf numFmtId="176" fontId="10" fillId="0" borderId="9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0" fillId="9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123826</xdr:colOff>
      <xdr:row>1</xdr:row>
      <xdr:rowOff>76200</xdr:rowOff>
    </xdr:from>
    <xdr:to>
      <xdr:col>19</xdr:col>
      <xdr:colOff>527664</xdr:colOff>
      <xdr:row>17</xdr:row>
      <xdr:rowOff>203458</xdr:rowOff>
    </xdr:to>
    <xdr:pic>
      <xdr:nvPicPr>
        <xdr:cNvPr id="9" name="그림 8">
          <a:extLst>
            <a:ext uri="{FF2B5EF4-FFF2-40B4-BE49-F238E27FC236}">
              <a16:creationId xmlns=""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6626" y="285750"/>
          <a:ext cx="2461238" cy="3480058"/>
        </a:xfrm>
        <a:prstGeom prst="rect">
          <a:avLst/>
        </a:prstGeom>
      </xdr:spPr>
    </xdr:pic>
    <xdr:clientData/>
  </xdr:twoCellAnchor>
  <xdr:twoCellAnchor editAs="oneCell">
    <xdr:from>
      <xdr:col>21</xdr:col>
      <xdr:colOff>190500</xdr:colOff>
      <xdr:row>58</xdr:row>
      <xdr:rowOff>47909</xdr:rowOff>
    </xdr:from>
    <xdr:to>
      <xdr:col>24</xdr:col>
      <xdr:colOff>571500</xdr:colOff>
      <xdr:row>74</xdr:row>
      <xdr:rowOff>142875</xdr:rowOff>
    </xdr:to>
    <xdr:pic>
      <xdr:nvPicPr>
        <xdr:cNvPr id="11" name="그림 10">
          <a:extLst>
            <a:ext uri="{FF2B5EF4-FFF2-40B4-BE49-F238E27FC236}">
              <a16:creationId xmlns="" xmlns:a16="http://schemas.microsoft.com/office/drawing/2014/main" id="{00000000-0008-0000-1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2300" y="12201809"/>
          <a:ext cx="2438400" cy="3447766"/>
        </a:xfrm>
        <a:prstGeom prst="rect">
          <a:avLst/>
        </a:prstGeom>
      </xdr:spPr>
    </xdr:pic>
    <xdr:clientData/>
  </xdr:twoCellAnchor>
  <xdr:twoCellAnchor editAs="oneCell">
    <xdr:from>
      <xdr:col>21</xdr:col>
      <xdr:colOff>104775</xdr:colOff>
      <xdr:row>1</xdr:row>
      <xdr:rowOff>12492</xdr:rowOff>
    </xdr:from>
    <xdr:to>
      <xdr:col>24</xdr:col>
      <xdr:colOff>542925</xdr:colOff>
      <xdr:row>17</xdr:row>
      <xdr:rowOff>188265</xdr:rowOff>
    </xdr:to>
    <xdr:pic>
      <xdr:nvPicPr>
        <xdr:cNvPr id="12" name="그림 11">
          <a:extLst>
            <a:ext uri="{FF2B5EF4-FFF2-40B4-BE49-F238E27FC236}">
              <a16:creationId xmlns="" xmlns:a16="http://schemas.microsoft.com/office/drawing/2014/main" id="{00000000-0008-0000-1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6575" y="222042"/>
          <a:ext cx="2495550" cy="3528573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180976</xdr:colOff>
      <xdr:row>20</xdr:row>
      <xdr:rowOff>23277</xdr:rowOff>
    </xdr:from>
    <xdr:to>
      <xdr:col>4</xdr:col>
      <xdr:colOff>552450</xdr:colOff>
      <xdr:row>36</xdr:row>
      <xdr:rowOff>104774</xdr:rowOff>
    </xdr:to>
    <xdr:pic>
      <xdr:nvPicPr>
        <xdr:cNvPr id="13" name="그림 12">
          <a:extLst>
            <a:ext uri="{FF2B5EF4-FFF2-40B4-BE49-F238E27FC236}">
              <a16:creationId xmlns="" xmlns:a16="http://schemas.microsoft.com/office/drawing/2014/main" id="{00000000-0008-0000-1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6" y="4214277"/>
          <a:ext cx="2428874" cy="3434297"/>
        </a:xfrm>
        <a:prstGeom prst="rect">
          <a:avLst/>
        </a:prstGeom>
      </xdr:spPr>
    </xdr:pic>
    <xdr:clientData/>
  </xdr:twoCellAnchor>
  <xdr:twoCellAnchor editAs="oneCell">
    <xdr:from>
      <xdr:col>21</xdr:col>
      <xdr:colOff>133351</xdr:colOff>
      <xdr:row>20</xdr:row>
      <xdr:rowOff>66674</xdr:rowOff>
    </xdr:from>
    <xdr:to>
      <xdr:col>24</xdr:col>
      <xdr:colOff>495300</xdr:colOff>
      <xdr:row>36</xdr:row>
      <xdr:rowOff>134703</xdr:rowOff>
    </xdr:to>
    <xdr:pic>
      <xdr:nvPicPr>
        <xdr:cNvPr id="14" name="그림 13">
          <a:extLst>
            <a:ext uri="{FF2B5EF4-FFF2-40B4-BE49-F238E27FC236}">
              <a16:creationId xmlns="" xmlns:a16="http://schemas.microsoft.com/office/drawing/2014/main" id="{00000000-0008-0000-1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5151" y="4257674"/>
          <a:ext cx="2419349" cy="3420829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58</xdr:row>
      <xdr:rowOff>22612</xdr:rowOff>
    </xdr:from>
    <xdr:to>
      <xdr:col>14</xdr:col>
      <xdr:colOff>552450</xdr:colOff>
      <xdr:row>74</xdr:row>
      <xdr:rowOff>171449</xdr:rowOff>
    </xdr:to>
    <xdr:pic>
      <xdr:nvPicPr>
        <xdr:cNvPr id="15" name="그림 14">
          <a:extLst>
            <a:ext uri="{FF2B5EF4-FFF2-40B4-BE49-F238E27FC236}">
              <a16:creationId xmlns="" xmlns:a16="http://schemas.microsoft.com/office/drawing/2014/main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12176512"/>
          <a:ext cx="2476500" cy="350163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77</xdr:row>
      <xdr:rowOff>9053</xdr:rowOff>
    </xdr:from>
    <xdr:to>
      <xdr:col>4</xdr:col>
      <xdr:colOff>485776</xdr:colOff>
      <xdr:row>93</xdr:row>
      <xdr:rowOff>133348</xdr:rowOff>
    </xdr:to>
    <xdr:pic>
      <xdr:nvPicPr>
        <xdr:cNvPr id="4" name="그림 3">
          <a:extLst>
            <a:ext uri="{FF2B5EF4-FFF2-40B4-BE49-F238E27FC236}">
              <a16:creationId xmlns=""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6144403"/>
          <a:ext cx="2457450" cy="3477095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114302</xdr:colOff>
      <xdr:row>58</xdr:row>
      <xdr:rowOff>28575</xdr:rowOff>
    </xdr:from>
    <xdr:to>
      <xdr:col>19</xdr:col>
      <xdr:colOff>542658</xdr:colOff>
      <xdr:row>74</xdr:row>
      <xdr:rowOff>190499</xdr:rowOff>
    </xdr:to>
    <xdr:pic>
      <xdr:nvPicPr>
        <xdr:cNvPr id="6" name="그림 5">
          <a:extLst>
            <a:ext uri="{FF2B5EF4-FFF2-40B4-BE49-F238E27FC236}">
              <a16:creationId xmlns=""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2" y="12182475"/>
          <a:ext cx="2485756" cy="351472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123824</xdr:colOff>
      <xdr:row>1</xdr:row>
      <xdr:rowOff>9525</xdr:rowOff>
    </xdr:from>
    <xdr:to>
      <xdr:col>9</xdr:col>
      <xdr:colOff>572389</xdr:colOff>
      <xdr:row>17</xdr:row>
      <xdr:rowOff>200025</xdr:rowOff>
    </xdr:to>
    <xdr:pic>
      <xdr:nvPicPr>
        <xdr:cNvPr id="7" name="그림 6">
          <a:extLst>
            <a:ext uri="{FF2B5EF4-FFF2-40B4-BE49-F238E27FC236}">
              <a16:creationId xmlns=""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4" y="219075"/>
          <a:ext cx="2505965" cy="35433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123825</xdr:colOff>
      <xdr:row>1</xdr:row>
      <xdr:rowOff>38100</xdr:rowOff>
    </xdr:from>
    <xdr:to>
      <xdr:col>14</xdr:col>
      <xdr:colOff>552450</xdr:colOff>
      <xdr:row>17</xdr:row>
      <xdr:rowOff>200405</xdr:rowOff>
    </xdr:to>
    <xdr:pic>
      <xdr:nvPicPr>
        <xdr:cNvPr id="8" name="그림 7">
          <a:extLst>
            <a:ext uri="{FF2B5EF4-FFF2-40B4-BE49-F238E27FC236}">
              <a16:creationId xmlns=""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47650"/>
          <a:ext cx="2486025" cy="3515105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20</xdr:row>
      <xdr:rowOff>22611</xdr:rowOff>
    </xdr:from>
    <xdr:to>
      <xdr:col>9</xdr:col>
      <xdr:colOff>542925</xdr:colOff>
      <xdr:row>36</xdr:row>
      <xdr:rowOff>171449</xdr:rowOff>
    </xdr:to>
    <xdr:pic>
      <xdr:nvPicPr>
        <xdr:cNvPr id="10" name="그림 9">
          <a:extLst>
            <a:ext uri="{FF2B5EF4-FFF2-40B4-BE49-F238E27FC236}">
              <a16:creationId xmlns="" xmlns:a16="http://schemas.microsoft.com/office/drawing/2014/main" id="{00000000-0008-0000-1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5" y="4213611"/>
          <a:ext cx="2476500" cy="3501638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20</xdr:row>
      <xdr:rowOff>59071</xdr:rowOff>
    </xdr:from>
    <xdr:to>
      <xdr:col>14</xdr:col>
      <xdr:colOff>542925</xdr:colOff>
      <xdr:row>36</xdr:row>
      <xdr:rowOff>180974</xdr:rowOff>
    </xdr:to>
    <xdr:pic>
      <xdr:nvPicPr>
        <xdr:cNvPr id="16" name="그림 15">
          <a:extLst>
            <a:ext uri="{FF2B5EF4-FFF2-40B4-BE49-F238E27FC236}">
              <a16:creationId xmlns="" xmlns:a16="http://schemas.microsoft.com/office/drawing/2014/main" id="{00000000-0008-0000-1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5" y="4250071"/>
          <a:ext cx="2457450" cy="3474703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104774</xdr:colOff>
      <xdr:row>39</xdr:row>
      <xdr:rowOff>14727</xdr:rowOff>
    </xdr:from>
    <xdr:to>
      <xdr:col>9</xdr:col>
      <xdr:colOff>542925</xdr:colOff>
      <xdr:row>55</xdr:row>
      <xdr:rowOff>190500</xdr:rowOff>
    </xdr:to>
    <xdr:pic>
      <xdr:nvPicPr>
        <xdr:cNvPr id="5" name="그림 4">
          <a:extLst>
            <a:ext uri="{FF2B5EF4-FFF2-40B4-BE49-F238E27FC236}">
              <a16:creationId xmlns=""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4" y="8187177"/>
          <a:ext cx="2495551" cy="3528573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142876</xdr:colOff>
      <xdr:row>20</xdr:row>
      <xdr:rowOff>41662</xdr:rowOff>
    </xdr:from>
    <xdr:to>
      <xdr:col>19</xdr:col>
      <xdr:colOff>561975</xdr:colOff>
      <xdr:row>36</xdr:row>
      <xdr:rowOff>190498</xdr:rowOff>
    </xdr:to>
    <xdr:pic>
      <xdr:nvPicPr>
        <xdr:cNvPr id="2" name="그림 1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5676" y="4232662"/>
          <a:ext cx="2476499" cy="350163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</xdr:row>
      <xdr:rowOff>11136</xdr:rowOff>
    </xdr:from>
    <xdr:to>
      <xdr:col>4</xdr:col>
      <xdr:colOff>561975</xdr:colOff>
      <xdr:row>18</xdr:row>
      <xdr:rowOff>4295</xdr:rowOff>
    </xdr:to>
    <xdr:pic>
      <xdr:nvPicPr>
        <xdr:cNvPr id="18" name="그림 17">
          <a:extLst>
            <a:ext uri="{FF2B5EF4-FFF2-40B4-BE49-F238E27FC236}">
              <a16:creationId xmlns="" xmlns:a16="http://schemas.microsoft.com/office/drawing/2014/main" id="{00000000-0008-0000-1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20686"/>
          <a:ext cx="2514600" cy="3555509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39</xdr:row>
      <xdr:rowOff>28575</xdr:rowOff>
    </xdr:from>
    <xdr:to>
      <xdr:col>14</xdr:col>
      <xdr:colOff>514350</xdr:colOff>
      <xdr:row>55</xdr:row>
      <xdr:rowOff>190880</xdr:rowOff>
    </xdr:to>
    <xdr:pic>
      <xdr:nvPicPr>
        <xdr:cNvPr id="3" name="그림 2">
          <a:extLst>
            <a:ext uri="{FF2B5EF4-FFF2-40B4-BE49-F238E27FC236}">
              <a16:creationId xmlns=""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9525" y="8201025"/>
          <a:ext cx="2486025" cy="3515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39</xdr:row>
      <xdr:rowOff>19050</xdr:rowOff>
    </xdr:from>
    <xdr:to>
      <xdr:col>4</xdr:col>
      <xdr:colOff>530341</xdr:colOff>
      <xdr:row>55</xdr:row>
      <xdr:rowOff>190499</xdr:rowOff>
    </xdr:to>
    <xdr:pic>
      <xdr:nvPicPr>
        <xdr:cNvPr id="19" name="그림 18">
          <a:extLst>
            <a:ext uri="{FF2B5EF4-FFF2-40B4-BE49-F238E27FC236}">
              <a16:creationId xmlns="" xmlns:a16="http://schemas.microsoft.com/office/drawing/2014/main" id="{00000000-0008-0000-1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8191500"/>
          <a:ext cx="2492491" cy="352424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</xdr:colOff>
      <xdr:row>58</xdr:row>
      <xdr:rowOff>28576</xdr:rowOff>
    </xdr:from>
    <xdr:to>
      <xdr:col>4</xdr:col>
      <xdr:colOff>514349</xdr:colOff>
      <xdr:row>74</xdr:row>
      <xdr:rowOff>190882</xdr:rowOff>
    </xdr:to>
    <xdr:pic>
      <xdr:nvPicPr>
        <xdr:cNvPr id="17" name="그림 16">
          <a:extLst>
            <a:ext uri="{FF2B5EF4-FFF2-40B4-BE49-F238E27FC236}">
              <a16:creationId xmlns="" xmlns:a16="http://schemas.microsoft.com/office/drawing/2014/main" id="{00000000-0008-0000-1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4" y="12182476"/>
          <a:ext cx="2486025" cy="3515106"/>
        </a:xfrm>
        <a:prstGeom prst="rect">
          <a:avLst/>
        </a:prstGeom>
      </xdr:spPr>
    </xdr:pic>
    <xdr:clientData/>
  </xdr:twoCellAnchor>
  <xdr:twoCellAnchor editAs="oneCell">
    <xdr:from>
      <xdr:col>21</xdr:col>
      <xdr:colOff>85727</xdr:colOff>
      <xdr:row>39</xdr:row>
      <xdr:rowOff>1</xdr:rowOff>
    </xdr:from>
    <xdr:to>
      <xdr:col>24</xdr:col>
      <xdr:colOff>514351</xdr:colOff>
      <xdr:row>55</xdr:row>
      <xdr:rowOff>164309</xdr:rowOff>
    </xdr:to>
    <xdr:pic>
      <xdr:nvPicPr>
        <xdr:cNvPr id="20" name="그림 19">
          <a:extLst>
            <a:ext uri="{FF2B5EF4-FFF2-40B4-BE49-F238E27FC236}">
              <a16:creationId xmlns="" xmlns:a16="http://schemas.microsoft.com/office/drawing/2014/main" id="{00000000-0008-0000-1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7" y="8172451"/>
          <a:ext cx="2486024" cy="3517108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133351</xdr:colOff>
      <xdr:row>58</xdr:row>
      <xdr:rowOff>38100</xdr:rowOff>
    </xdr:from>
    <xdr:to>
      <xdr:col>9</xdr:col>
      <xdr:colOff>548233</xdr:colOff>
      <xdr:row>74</xdr:row>
      <xdr:rowOff>180975</xdr:rowOff>
    </xdr:to>
    <xdr:pic>
      <xdr:nvPicPr>
        <xdr:cNvPr id="21" name="그림 20">
          <a:extLst>
            <a:ext uri="{FF2B5EF4-FFF2-40B4-BE49-F238E27FC236}">
              <a16:creationId xmlns="" xmlns:a16="http://schemas.microsoft.com/office/drawing/2014/main" id="{00000000-0008-0000-1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1" y="12192000"/>
          <a:ext cx="2472282" cy="3495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topLeftCell="A16" workbookViewId="0">
      <selection activeCell="I19" sqref="I19"/>
    </sheetView>
  </sheetViews>
  <sheetFormatPr defaultRowHeight="16.5"/>
  <cols>
    <col min="2" max="2" width="19.875" bestFit="1" customWidth="1"/>
    <col min="3" max="3" width="25.875" customWidth="1"/>
    <col min="5" max="5" width="22.875" customWidth="1"/>
    <col min="6" max="6" width="25.125" customWidth="1"/>
    <col min="8" max="8" width="20.125" customWidth="1"/>
    <col min="9" max="9" width="20.375" customWidth="1"/>
    <col min="11" max="11" width="16.625" customWidth="1"/>
    <col min="12" max="12" width="20.5" customWidth="1"/>
  </cols>
  <sheetData>
    <row r="1" spans="2:12" ht="17.25" thickBot="1">
      <c r="B1" s="81"/>
      <c r="C1" s="81"/>
    </row>
    <row r="2" spans="2:12">
      <c r="B2" s="77" t="s">
        <v>401</v>
      </c>
      <c r="C2" s="78"/>
      <c r="E2" s="79" t="s">
        <v>402</v>
      </c>
      <c r="F2" s="80"/>
      <c r="H2" s="79" t="s">
        <v>403</v>
      </c>
      <c r="I2" s="80"/>
      <c r="K2" s="79" t="s">
        <v>404</v>
      </c>
      <c r="L2" s="80"/>
    </row>
    <row r="3" spans="2:12">
      <c r="B3" s="46" t="s">
        <v>338</v>
      </c>
      <c r="C3" s="47">
        <f>66000+60000+30000+150000</f>
        <v>306000</v>
      </c>
      <c r="E3" s="46" t="s">
        <v>338</v>
      </c>
      <c r="F3" s="47">
        <f>66000+60000+30000+150000</f>
        <v>306000</v>
      </c>
      <c r="H3" s="46" t="s">
        <v>338</v>
      </c>
      <c r="I3" s="47">
        <f>66000+40000+10000+150000</f>
        <v>266000</v>
      </c>
      <c r="K3" s="46" t="s">
        <v>338</v>
      </c>
      <c r="L3" s="47">
        <f>66000+60000+30000+150000</f>
        <v>306000</v>
      </c>
    </row>
    <row r="4" spans="2:12">
      <c r="B4" s="46" t="s">
        <v>339</v>
      </c>
      <c r="C4" s="48">
        <v>0</v>
      </c>
      <c r="E4" s="46" t="s">
        <v>339</v>
      </c>
      <c r="F4" s="48">
        <v>0</v>
      </c>
      <c r="H4" s="46" t="s">
        <v>339</v>
      </c>
      <c r="I4" s="48">
        <v>0</v>
      </c>
      <c r="K4" s="46" t="s">
        <v>339</v>
      </c>
      <c r="L4" s="48">
        <v>0</v>
      </c>
    </row>
    <row r="5" spans="2:12">
      <c r="B5" s="46" t="s">
        <v>365</v>
      </c>
      <c r="C5" s="48">
        <v>0</v>
      </c>
      <c r="E5" s="46" t="s">
        <v>365</v>
      </c>
      <c r="F5" s="48">
        <v>8000</v>
      </c>
      <c r="H5" s="46" t="s">
        <v>365</v>
      </c>
      <c r="I5" s="48">
        <v>8000</v>
      </c>
      <c r="K5" s="46" t="s">
        <v>365</v>
      </c>
      <c r="L5" s="56">
        <v>8000</v>
      </c>
    </row>
    <row r="6" spans="2:12">
      <c r="B6" s="46" t="s">
        <v>340</v>
      </c>
      <c r="C6" s="48">
        <f>50000*4</f>
        <v>200000</v>
      </c>
      <c r="E6" s="46" t="s">
        <v>362</v>
      </c>
      <c r="F6" s="48">
        <v>0</v>
      </c>
      <c r="H6" s="46" t="s">
        <v>377</v>
      </c>
      <c r="I6" s="48">
        <f>10000*4</f>
        <v>40000</v>
      </c>
      <c r="K6" s="46" t="s">
        <v>395</v>
      </c>
      <c r="L6" s="48">
        <f>15000*6</f>
        <v>90000</v>
      </c>
    </row>
    <row r="7" spans="2:12">
      <c r="B7" s="46" t="s">
        <v>341</v>
      </c>
      <c r="C7" s="48">
        <f>(5000*5)+4000</f>
        <v>29000</v>
      </c>
      <c r="E7" s="46" t="s">
        <v>357</v>
      </c>
      <c r="F7" s="48">
        <f>34800*4</f>
        <v>139200</v>
      </c>
      <c r="H7" s="46" t="s">
        <v>378</v>
      </c>
      <c r="I7" s="48">
        <f>28000*4</f>
        <v>112000</v>
      </c>
      <c r="K7" s="46" t="s">
        <v>397</v>
      </c>
      <c r="L7" s="48">
        <f>SUM(L3:L6)</f>
        <v>404000</v>
      </c>
    </row>
    <row r="8" spans="2:12">
      <c r="B8" s="46" t="s">
        <v>342</v>
      </c>
      <c r="C8" s="48">
        <f>6000*5</f>
        <v>30000</v>
      </c>
      <c r="E8" s="46" t="s">
        <v>343</v>
      </c>
      <c r="F8" s="48">
        <f>SUM(F3:F7)</f>
        <v>453200</v>
      </c>
      <c r="H8" s="46" t="s">
        <v>379</v>
      </c>
      <c r="I8" s="48">
        <f>12000*4</f>
        <v>48000</v>
      </c>
      <c r="K8" s="46" t="s">
        <v>344</v>
      </c>
      <c r="L8" s="48">
        <f>L7/6</f>
        <v>67333.333333333328</v>
      </c>
    </row>
    <row r="9" spans="2:12">
      <c r="B9" s="46" t="s">
        <v>343</v>
      </c>
      <c r="C9" s="48">
        <f>SUM(C3:C8)</f>
        <v>565000</v>
      </c>
      <c r="E9" s="46" t="s">
        <v>344</v>
      </c>
      <c r="F9" s="48">
        <f>F8/4</f>
        <v>113300</v>
      </c>
      <c r="H9" s="46" t="s">
        <v>343</v>
      </c>
      <c r="I9" s="48">
        <f>SUM(I3:I8)</f>
        <v>474000</v>
      </c>
      <c r="K9" s="46" t="s">
        <v>345</v>
      </c>
      <c r="L9" s="48">
        <f>L8+20000</f>
        <v>87333.333333333328</v>
      </c>
    </row>
    <row r="10" spans="2:12" ht="17.25" thickBot="1">
      <c r="B10" s="46" t="s">
        <v>344</v>
      </c>
      <c r="C10" s="48">
        <f>C9/4</f>
        <v>141250</v>
      </c>
      <c r="E10" s="46" t="s">
        <v>345</v>
      </c>
      <c r="F10" s="48">
        <f>F9+20000</f>
        <v>133300</v>
      </c>
      <c r="H10" s="46" t="s">
        <v>344</v>
      </c>
      <c r="I10" s="48">
        <f>I9/4</f>
        <v>118500</v>
      </c>
      <c r="K10" s="49" t="s">
        <v>346</v>
      </c>
      <c r="L10" s="50">
        <f>L9-10000</f>
        <v>77333.333333333328</v>
      </c>
    </row>
    <row r="11" spans="2:12" ht="17.25" thickBot="1">
      <c r="B11" s="46" t="s">
        <v>345</v>
      </c>
      <c r="C11" s="48">
        <f>C10+20000</f>
        <v>161250</v>
      </c>
      <c r="E11" s="49" t="s">
        <v>346</v>
      </c>
      <c r="F11" s="50">
        <f>F10-10000</f>
        <v>123300</v>
      </c>
      <c r="H11" s="46" t="s">
        <v>345</v>
      </c>
      <c r="I11" s="48">
        <f>I10+20000</f>
        <v>138500</v>
      </c>
    </row>
    <row r="12" spans="2:12" ht="17.25" thickBot="1">
      <c r="B12" s="49" t="s">
        <v>346</v>
      </c>
      <c r="C12" s="50">
        <f>C11-10000</f>
        <v>151250</v>
      </c>
      <c r="E12" s="57"/>
      <c r="F12" s="58"/>
      <c r="H12" s="49" t="s">
        <v>346</v>
      </c>
      <c r="I12" s="50">
        <f>I11-10000</f>
        <v>128500</v>
      </c>
    </row>
    <row r="14" spans="2:12" ht="17.25" thickBot="1"/>
    <row r="15" spans="2:12">
      <c r="B15" s="77" t="s">
        <v>405</v>
      </c>
      <c r="C15" s="78"/>
      <c r="E15" s="77" t="s">
        <v>406</v>
      </c>
      <c r="F15" s="78"/>
      <c r="H15" s="79" t="s">
        <v>407</v>
      </c>
      <c r="I15" s="80"/>
      <c r="K15" s="79" t="s">
        <v>408</v>
      </c>
      <c r="L15" s="80"/>
    </row>
    <row r="16" spans="2:12">
      <c r="B16" s="46" t="s">
        <v>338</v>
      </c>
      <c r="C16" s="47">
        <f>66000+60000+30000+150000</f>
        <v>306000</v>
      </c>
      <c r="E16" s="46" t="s">
        <v>338</v>
      </c>
      <c r="F16" s="47">
        <f>66000+60000+30000+150000</f>
        <v>306000</v>
      </c>
      <c r="H16" s="46" t="s">
        <v>338</v>
      </c>
      <c r="I16" s="47">
        <f>66000+60000+30000+150000</f>
        <v>306000</v>
      </c>
      <c r="K16" s="46" t="s">
        <v>338</v>
      </c>
      <c r="L16" s="47">
        <f>66000+60000+30000+150000</f>
        <v>306000</v>
      </c>
    </row>
    <row r="17" spans="2:12">
      <c r="B17" s="46" t="s">
        <v>339</v>
      </c>
      <c r="C17" s="48">
        <v>0</v>
      </c>
      <c r="E17" s="46" t="s">
        <v>339</v>
      </c>
      <c r="F17" s="48">
        <v>0</v>
      </c>
      <c r="H17" s="46" t="s">
        <v>339</v>
      </c>
      <c r="I17" s="48">
        <v>0</v>
      </c>
      <c r="K17" s="46" t="s">
        <v>339</v>
      </c>
      <c r="L17" s="48">
        <v>0</v>
      </c>
    </row>
    <row r="18" spans="2:12">
      <c r="B18" s="46" t="s">
        <v>365</v>
      </c>
      <c r="C18" s="48">
        <v>8000</v>
      </c>
      <c r="E18" s="46" t="s">
        <v>365</v>
      </c>
      <c r="F18" s="48">
        <v>0</v>
      </c>
      <c r="H18" s="46" t="s">
        <v>393</v>
      </c>
      <c r="I18" s="48">
        <v>8000</v>
      </c>
      <c r="K18" s="46" t="s">
        <v>365</v>
      </c>
      <c r="L18" s="56">
        <v>8000</v>
      </c>
    </row>
    <row r="19" spans="2:12">
      <c r="B19" s="46" t="s">
        <v>349</v>
      </c>
      <c r="C19" s="48">
        <f>12000*4</f>
        <v>48000</v>
      </c>
      <c r="E19" s="46" t="s">
        <v>364</v>
      </c>
      <c r="F19" s="48">
        <f>40000*4</f>
        <v>160000</v>
      </c>
      <c r="H19" s="46" t="s">
        <v>381</v>
      </c>
      <c r="I19" s="48">
        <v>0</v>
      </c>
      <c r="K19" s="46" t="s">
        <v>400</v>
      </c>
      <c r="L19" s="48">
        <f>15000*4</f>
        <v>60000</v>
      </c>
    </row>
    <row r="20" spans="2:12">
      <c r="B20" s="46" t="s">
        <v>350</v>
      </c>
      <c r="C20" s="48">
        <f>10000*4</f>
        <v>40000</v>
      </c>
      <c r="E20" s="46" t="s">
        <v>343</v>
      </c>
      <c r="F20" s="48">
        <f>SUM(F14:F19)</f>
        <v>466000</v>
      </c>
      <c r="H20" s="46" t="s">
        <v>382</v>
      </c>
      <c r="I20" s="48">
        <f>22000*4</f>
        <v>88000</v>
      </c>
      <c r="K20" s="46" t="s">
        <v>343</v>
      </c>
      <c r="L20" s="48">
        <f>SUM(L16:L19)</f>
        <v>374000</v>
      </c>
    </row>
    <row r="21" spans="2:12">
      <c r="B21" s="46" t="s">
        <v>351</v>
      </c>
      <c r="C21" s="48">
        <v>48000</v>
      </c>
      <c r="E21" s="46" t="s">
        <v>344</v>
      </c>
      <c r="F21" s="48">
        <f>F20/4</f>
        <v>116500</v>
      </c>
      <c r="H21" s="46" t="s">
        <v>343</v>
      </c>
      <c r="I21" s="48">
        <f>SUM(I16:I20)</f>
        <v>402000</v>
      </c>
      <c r="K21" s="46" t="s">
        <v>344</v>
      </c>
      <c r="L21" s="48">
        <f>L20/4</f>
        <v>93500</v>
      </c>
    </row>
    <row r="22" spans="2:12">
      <c r="B22" s="46" t="s">
        <v>343</v>
      </c>
      <c r="C22" s="48">
        <f>SUM(C16:C21)</f>
        <v>450000</v>
      </c>
      <c r="E22" s="46" t="s">
        <v>345</v>
      </c>
      <c r="F22" s="48">
        <f>F21+20000</f>
        <v>136500</v>
      </c>
      <c r="H22" s="46" t="s">
        <v>344</v>
      </c>
      <c r="I22" s="48">
        <f>I21/4</f>
        <v>100500</v>
      </c>
      <c r="K22" s="46" t="s">
        <v>345</v>
      </c>
      <c r="L22" s="48">
        <f>L21+20000</f>
        <v>113500</v>
      </c>
    </row>
    <row r="23" spans="2:12" ht="17.25" thickBot="1">
      <c r="B23" s="46" t="s">
        <v>344</v>
      </c>
      <c r="C23" s="48">
        <f>C22/4</f>
        <v>112500</v>
      </c>
      <c r="E23" s="49" t="s">
        <v>346</v>
      </c>
      <c r="F23" s="50">
        <f>F22-10000</f>
        <v>126500</v>
      </c>
      <c r="H23" s="46" t="s">
        <v>345</v>
      </c>
      <c r="I23" s="48">
        <f>I22+20000</f>
        <v>120500</v>
      </c>
      <c r="K23" s="49" t="s">
        <v>346</v>
      </c>
      <c r="L23" s="50">
        <f>L22-10000</f>
        <v>103500</v>
      </c>
    </row>
    <row r="24" spans="2:12" ht="17.25" thickBot="1">
      <c r="B24" s="46" t="s">
        <v>345</v>
      </c>
      <c r="C24" s="48">
        <f>C23+20000</f>
        <v>132500</v>
      </c>
      <c r="H24" s="49" t="s">
        <v>346</v>
      </c>
      <c r="I24" s="50">
        <f>I23-10000</f>
        <v>110500</v>
      </c>
    </row>
    <row r="25" spans="2:12" ht="17.25" thickBot="1">
      <c r="B25" s="49" t="s">
        <v>346</v>
      </c>
      <c r="C25" s="50">
        <f>C24-10000</f>
        <v>122500</v>
      </c>
    </row>
    <row r="27" spans="2:12" ht="17.25" thickBot="1"/>
    <row r="28" spans="2:12">
      <c r="B28" s="77" t="s">
        <v>409</v>
      </c>
      <c r="C28" s="78"/>
      <c r="E28" s="77" t="s">
        <v>410</v>
      </c>
      <c r="F28" s="78"/>
      <c r="H28" s="79" t="s">
        <v>411</v>
      </c>
      <c r="I28" s="80"/>
    </row>
    <row r="29" spans="2:12">
      <c r="B29" s="46" t="s">
        <v>359</v>
      </c>
      <c r="C29" s="47">
        <f>660000+66000+30000+40000+8000</f>
        <v>804000</v>
      </c>
      <c r="E29" s="46" t="s">
        <v>338</v>
      </c>
      <c r="F29" s="47">
        <f>66000+60000+30000+150000</f>
        <v>306000</v>
      </c>
      <c r="H29" s="46" t="s">
        <v>338</v>
      </c>
      <c r="I29" s="47">
        <f>66000+60000+30000+150000</f>
        <v>306000</v>
      </c>
    </row>
    <row r="30" spans="2:12">
      <c r="B30" s="46" t="s">
        <v>339</v>
      </c>
      <c r="C30" s="48">
        <f>150000+8000</f>
        <v>158000</v>
      </c>
      <c r="E30" s="46" t="s">
        <v>339</v>
      </c>
      <c r="F30" s="48">
        <v>0</v>
      </c>
      <c r="H30" s="46" t="s">
        <v>339</v>
      </c>
      <c r="I30" s="48">
        <v>0</v>
      </c>
    </row>
    <row r="31" spans="2:12">
      <c r="B31" s="46" t="s">
        <v>365</v>
      </c>
      <c r="C31" s="48">
        <v>8000</v>
      </c>
      <c r="E31" s="46" t="s">
        <v>365</v>
      </c>
      <c r="F31" s="48">
        <v>8000</v>
      </c>
      <c r="H31" s="46" t="s">
        <v>365</v>
      </c>
      <c r="I31" s="56">
        <v>8000</v>
      </c>
    </row>
    <row r="32" spans="2:12">
      <c r="B32" s="46" t="s">
        <v>360</v>
      </c>
      <c r="C32" s="48">
        <f>50000*20</f>
        <v>1000000</v>
      </c>
      <c r="E32" s="54" t="s">
        <v>367</v>
      </c>
      <c r="F32" s="48">
        <f>12500*4</f>
        <v>50000</v>
      </c>
      <c r="H32" s="46" t="s">
        <v>384</v>
      </c>
      <c r="I32" s="56">
        <f>12000*4</f>
        <v>48000</v>
      </c>
    </row>
    <row r="33" spans="2:9">
      <c r="B33" s="46" t="s">
        <v>343</v>
      </c>
      <c r="C33" s="48">
        <f>SUM(C29:C32)</f>
        <v>1970000</v>
      </c>
      <c r="E33" s="54" t="s">
        <v>368</v>
      </c>
      <c r="F33" s="48">
        <f>6000*4</f>
        <v>24000</v>
      </c>
      <c r="H33" s="46" t="s">
        <v>385</v>
      </c>
      <c r="I33" s="56">
        <f>3000*4</f>
        <v>12000</v>
      </c>
    </row>
    <row r="34" spans="2:9">
      <c r="B34" s="46" t="s">
        <v>344</v>
      </c>
      <c r="C34" s="48">
        <f>C33/20</f>
        <v>98500</v>
      </c>
      <c r="E34" s="46" t="s">
        <v>343</v>
      </c>
      <c r="F34" s="48">
        <f>SUM(F29:F33)</f>
        <v>388000</v>
      </c>
      <c r="H34" s="54" t="s">
        <v>386</v>
      </c>
      <c r="I34" s="56">
        <v>35000</v>
      </c>
    </row>
    <row r="35" spans="2:9">
      <c r="B35" s="46" t="s">
        <v>345</v>
      </c>
      <c r="C35" s="48">
        <f>C34+20000</f>
        <v>118500</v>
      </c>
      <c r="E35" s="46" t="s">
        <v>344</v>
      </c>
      <c r="F35" s="48">
        <f>F34/4</f>
        <v>97000</v>
      </c>
      <c r="H35" s="46" t="s">
        <v>387</v>
      </c>
      <c r="I35" s="56">
        <f>12000*4</f>
        <v>48000</v>
      </c>
    </row>
    <row r="36" spans="2:9" ht="17.25" thickBot="1">
      <c r="B36" s="49" t="s">
        <v>346</v>
      </c>
      <c r="C36" s="50">
        <f>C35-10000</f>
        <v>108500</v>
      </c>
      <c r="E36" s="46" t="s">
        <v>345</v>
      </c>
      <c r="F36" s="48">
        <f>F35+20000</f>
        <v>117000</v>
      </c>
      <c r="H36" s="46" t="s">
        <v>343</v>
      </c>
      <c r="I36" s="48">
        <f>SUM(I29:I35)</f>
        <v>457000</v>
      </c>
    </row>
    <row r="37" spans="2:9" ht="17.25" thickBot="1">
      <c r="E37" s="49" t="s">
        <v>346</v>
      </c>
      <c r="F37" s="50">
        <f>F36-10000</f>
        <v>107000</v>
      </c>
      <c r="H37" s="46" t="s">
        <v>344</v>
      </c>
      <c r="I37" s="48">
        <f>I36/4</f>
        <v>114250</v>
      </c>
    </row>
    <row r="38" spans="2:9">
      <c r="E38" s="1"/>
      <c r="F38" s="59"/>
      <c r="H38" s="46" t="s">
        <v>345</v>
      </c>
      <c r="I38" s="48">
        <f>I37+20000</f>
        <v>134250</v>
      </c>
    </row>
    <row r="39" spans="2:9" ht="17.25" thickBot="1">
      <c r="E39" s="1"/>
      <c r="F39" s="59"/>
      <c r="H39" s="49" t="s">
        <v>346</v>
      </c>
      <c r="I39" s="50">
        <f>I38-10000</f>
        <v>124250</v>
      </c>
    </row>
    <row r="40" spans="2:9" ht="17.25" thickBot="1"/>
    <row r="41" spans="2:9">
      <c r="B41" s="77" t="s">
        <v>412</v>
      </c>
      <c r="C41" s="78"/>
      <c r="E41" s="77" t="s">
        <v>413</v>
      </c>
      <c r="F41" s="78"/>
      <c r="H41" s="79" t="s">
        <v>414</v>
      </c>
      <c r="I41" s="80"/>
    </row>
    <row r="42" spans="2:9">
      <c r="B42" s="46" t="s">
        <v>338</v>
      </c>
      <c r="C42" s="47">
        <f>66000+60000+30000+150000</f>
        <v>306000</v>
      </c>
      <c r="E42" s="46" t="s">
        <v>338</v>
      </c>
      <c r="F42" s="47">
        <f>66000+70000+30000+150000</f>
        <v>316000</v>
      </c>
      <c r="H42" s="46" t="s">
        <v>338</v>
      </c>
      <c r="I42" s="47">
        <f>66000+60000+30000+150000</f>
        <v>306000</v>
      </c>
    </row>
    <row r="43" spans="2:9">
      <c r="B43" s="46" t="s">
        <v>339</v>
      </c>
      <c r="C43" s="48">
        <v>0</v>
      </c>
      <c r="E43" s="46" t="s">
        <v>339</v>
      </c>
      <c r="F43" s="48">
        <v>0</v>
      </c>
      <c r="H43" s="46" t="s">
        <v>339</v>
      </c>
      <c r="I43" s="48">
        <v>0</v>
      </c>
    </row>
    <row r="44" spans="2:9">
      <c r="B44" s="46" t="s">
        <v>365</v>
      </c>
      <c r="C44" s="48">
        <v>8000</v>
      </c>
      <c r="E44" s="46" t="s">
        <v>365</v>
      </c>
      <c r="F44" s="48">
        <v>8000</v>
      </c>
      <c r="H44" s="46" t="s">
        <v>365</v>
      </c>
      <c r="I44" s="56">
        <v>8000</v>
      </c>
    </row>
    <row r="45" spans="2:9">
      <c r="B45" s="46" t="s">
        <v>356</v>
      </c>
      <c r="C45" s="48">
        <f>30000*4</f>
        <v>120000</v>
      </c>
      <c r="E45" s="46" t="s">
        <v>371</v>
      </c>
      <c r="F45" s="48">
        <f>5000*5</f>
        <v>25000</v>
      </c>
      <c r="H45" s="46" t="s">
        <v>390</v>
      </c>
      <c r="I45" s="56">
        <f>(5000*5)+4000</f>
        <v>29000</v>
      </c>
    </row>
    <row r="46" spans="2:9">
      <c r="B46" s="46" t="s">
        <v>357</v>
      </c>
      <c r="C46" s="48">
        <f>34800*4</f>
        <v>139200</v>
      </c>
      <c r="E46" s="46" t="s">
        <v>372</v>
      </c>
      <c r="F46" s="48">
        <f>4500*4</f>
        <v>18000</v>
      </c>
      <c r="H46" s="46" t="s">
        <v>391</v>
      </c>
      <c r="I46" s="56">
        <f>9000*4</f>
        <v>36000</v>
      </c>
    </row>
    <row r="47" spans="2:9">
      <c r="B47" s="46" t="s">
        <v>343</v>
      </c>
      <c r="C47" s="48">
        <f>SUM(C42:C46)</f>
        <v>573200</v>
      </c>
      <c r="E47" s="55" t="s">
        <v>373</v>
      </c>
      <c r="F47" s="48">
        <f>7000*4</f>
        <v>28000</v>
      </c>
      <c r="H47" s="46" t="s">
        <v>392</v>
      </c>
      <c r="I47" s="56">
        <f>5000*5</f>
        <v>25000</v>
      </c>
    </row>
    <row r="48" spans="2:9">
      <c r="B48" s="46" t="s">
        <v>344</v>
      </c>
      <c r="C48" s="48">
        <f>C47/4</f>
        <v>143300</v>
      </c>
      <c r="E48" s="46" t="s">
        <v>343</v>
      </c>
      <c r="F48" s="48">
        <f>SUM(F42:F47)</f>
        <v>395000</v>
      </c>
      <c r="H48" s="46" t="s">
        <v>343</v>
      </c>
      <c r="I48" s="48">
        <f>SUM(I41:I47)</f>
        <v>404000</v>
      </c>
    </row>
    <row r="49" spans="2:9">
      <c r="B49" s="46" t="s">
        <v>345</v>
      </c>
      <c r="C49" s="48">
        <f>C48+20000</f>
        <v>163300</v>
      </c>
      <c r="E49" s="46" t="s">
        <v>344</v>
      </c>
      <c r="F49" s="48">
        <f>F48/4</f>
        <v>98750</v>
      </c>
      <c r="H49" s="46" t="s">
        <v>344</v>
      </c>
      <c r="I49" s="48">
        <f>I48/4</f>
        <v>101000</v>
      </c>
    </row>
    <row r="50" spans="2:9" ht="17.25" thickBot="1">
      <c r="B50" s="49" t="s">
        <v>346</v>
      </c>
      <c r="C50" s="50">
        <f>C49-10000</f>
        <v>153300</v>
      </c>
      <c r="E50" s="46" t="s">
        <v>345</v>
      </c>
      <c r="F50" s="48">
        <f>F49+20000</f>
        <v>118750</v>
      </c>
      <c r="H50" s="46" t="s">
        <v>345</v>
      </c>
      <c r="I50" s="48">
        <f>I49+20000</f>
        <v>121000</v>
      </c>
    </row>
    <row r="51" spans="2:9" ht="17.25" thickBot="1">
      <c r="E51" s="49" t="s">
        <v>346</v>
      </c>
      <c r="F51" s="50">
        <f>F50-10000</f>
        <v>108750</v>
      </c>
      <c r="H51" s="49" t="s">
        <v>346</v>
      </c>
      <c r="I51" s="50">
        <f>I50-10000</f>
        <v>111000</v>
      </c>
    </row>
  </sheetData>
  <mergeCells count="15">
    <mergeCell ref="B28:C28"/>
    <mergeCell ref="E28:F28"/>
    <mergeCell ref="H28:I28"/>
    <mergeCell ref="B41:C41"/>
    <mergeCell ref="E41:F41"/>
    <mergeCell ref="H41:I41"/>
    <mergeCell ref="B15:C15"/>
    <mergeCell ref="E15:F15"/>
    <mergeCell ref="H15:I15"/>
    <mergeCell ref="K15:L15"/>
    <mergeCell ref="B1:C1"/>
    <mergeCell ref="B2:C2"/>
    <mergeCell ref="E2:F2"/>
    <mergeCell ref="H2:I2"/>
    <mergeCell ref="K2:L2"/>
  </mergeCells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15" zoomScaleNormal="115" workbookViewId="0">
      <selection activeCell="G6" sqref="G6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36.125" customWidth="1"/>
    <col min="8" max="8" width="17.625" customWidth="1"/>
    <col min="9" max="9" width="19.625" customWidth="1"/>
  </cols>
  <sheetData>
    <row r="1" spans="1:9" ht="16.5" customHeight="1">
      <c r="A1" s="101" t="s">
        <v>324</v>
      </c>
      <c r="B1" s="102"/>
      <c r="C1" s="102"/>
      <c r="D1" s="102"/>
      <c r="E1" s="102"/>
      <c r="F1" s="103"/>
    </row>
    <row r="2" spans="1:9" ht="16.5" customHeight="1">
      <c r="A2" s="104"/>
      <c r="B2" s="105"/>
      <c r="C2" s="105"/>
      <c r="D2" s="105"/>
      <c r="E2" s="105"/>
      <c r="F2" s="106"/>
    </row>
    <row r="3" spans="1:9">
      <c r="A3" s="107" t="s">
        <v>2</v>
      </c>
      <c r="B3" s="108" t="s">
        <v>56</v>
      </c>
      <c r="C3" s="107" t="s">
        <v>57</v>
      </c>
      <c r="D3" s="110" t="s">
        <v>58</v>
      </c>
      <c r="E3" s="111"/>
      <c r="F3" s="112"/>
    </row>
    <row r="4" spans="1:9">
      <c r="A4" s="107"/>
      <c r="B4" s="109"/>
      <c r="C4" s="107"/>
      <c r="D4" s="113"/>
      <c r="E4" s="114"/>
      <c r="F4" s="115"/>
    </row>
    <row r="5" spans="1:9" ht="109.5" customHeight="1">
      <c r="A5" s="86" t="s">
        <v>333</v>
      </c>
      <c r="B5" s="88"/>
      <c r="C5" s="90">
        <v>163300</v>
      </c>
      <c r="D5" s="92" t="s">
        <v>301</v>
      </c>
      <c r="E5" s="93"/>
      <c r="F5" s="94"/>
      <c r="G5" s="22"/>
    </row>
    <row r="6" spans="1:9" ht="109.5" customHeight="1">
      <c r="A6" s="87"/>
      <c r="B6" s="89"/>
      <c r="C6" s="91"/>
      <c r="D6" s="95"/>
      <c r="E6" s="96"/>
      <c r="F6" s="97"/>
      <c r="G6" s="22" t="s">
        <v>425</v>
      </c>
    </row>
    <row r="7" spans="1:9" ht="17.25" thickBot="1"/>
    <row r="8" spans="1:9" ht="17.25" thickBot="1">
      <c r="A8" s="98" t="s">
        <v>59</v>
      </c>
      <c r="B8" s="99"/>
      <c r="C8" s="99"/>
      <c r="D8" s="99"/>
      <c r="E8" s="99"/>
      <c r="F8" s="100"/>
      <c r="H8" s="77" t="s">
        <v>355</v>
      </c>
      <c r="I8" s="78"/>
    </row>
    <row r="9" spans="1:9" ht="17.25" thickTop="1">
      <c r="A9" s="21" t="s">
        <v>2</v>
      </c>
      <c r="B9" s="145" t="s">
        <v>100</v>
      </c>
      <c r="C9" s="146"/>
      <c r="D9" s="146"/>
      <c r="E9" s="146"/>
      <c r="F9" s="147"/>
      <c r="H9" s="46" t="s">
        <v>338</v>
      </c>
      <c r="I9" s="47">
        <f>66000+60000+30000+150000</f>
        <v>306000</v>
      </c>
    </row>
    <row r="10" spans="1:9">
      <c r="A10" s="15" t="s">
        <v>61</v>
      </c>
      <c r="B10" s="83" t="s">
        <v>198</v>
      </c>
      <c r="C10" s="84"/>
      <c r="D10" s="84"/>
      <c r="E10" s="84"/>
      <c r="F10" s="85"/>
      <c r="H10" s="46" t="s">
        <v>339</v>
      </c>
      <c r="I10" s="48">
        <v>0</v>
      </c>
    </row>
    <row r="11" spans="1:9">
      <c r="A11" s="16" t="s">
        <v>62</v>
      </c>
      <c r="B11" s="83" t="s">
        <v>99</v>
      </c>
      <c r="C11" s="84"/>
      <c r="D11" s="84"/>
      <c r="E11" s="84"/>
      <c r="F11" s="85"/>
      <c r="H11" s="46" t="s">
        <v>365</v>
      </c>
      <c r="I11" s="48">
        <v>8000</v>
      </c>
    </row>
    <row r="12" spans="1:9">
      <c r="A12" s="17" t="s">
        <v>63</v>
      </c>
      <c r="B12" s="83" t="s">
        <v>64</v>
      </c>
      <c r="C12" s="84"/>
      <c r="D12" s="84"/>
      <c r="E12" s="84"/>
      <c r="F12" s="85"/>
      <c r="H12" s="46" t="s">
        <v>356</v>
      </c>
      <c r="I12" s="48">
        <f>30000*4</f>
        <v>120000</v>
      </c>
    </row>
    <row r="13" spans="1:9">
      <c r="A13" s="118" t="s">
        <v>65</v>
      </c>
      <c r="B13" s="144" t="s">
        <v>66</v>
      </c>
      <c r="C13" s="144"/>
      <c r="D13" s="144"/>
      <c r="E13" s="144"/>
      <c r="F13" s="144"/>
      <c r="H13" s="46" t="s">
        <v>357</v>
      </c>
      <c r="I13" s="48">
        <f>34800*4</f>
        <v>139200</v>
      </c>
    </row>
    <row r="14" spans="1:9">
      <c r="A14" s="120"/>
      <c r="B14" s="138" t="s">
        <v>67</v>
      </c>
      <c r="C14" s="139"/>
      <c r="D14" s="139"/>
      <c r="E14" s="139"/>
      <c r="F14" s="140"/>
      <c r="H14" s="46" t="s">
        <v>343</v>
      </c>
      <c r="I14" s="48">
        <f>SUM(I9:I13)</f>
        <v>573200</v>
      </c>
    </row>
    <row r="15" spans="1:9">
      <c r="A15" s="133" t="s">
        <v>68</v>
      </c>
      <c r="B15" s="135" t="s">
        <v>69</v>
      </c>
      <c r="C15" s="136"/>
      <c r="D15" s="136"/>
      <c r="E15" s="136"/>
      <c r="F15" s="137"/>
      <c r="H15" s="46" t="s">
        <v>344</v>
      </c>
      <c r="I15" s="48">
        <f>I14/4</f>
        <v>143300</v>
      </c>
    </row>
    <row r="16" spans="1:9">
      <c r="A16" s="134"/>
      <c r="B16" s="138" t="s">
        <v>70</v>
      </c>
      <c r="C16" s="139"/>
      <c r="D16" s="139"/>
      <c r="E16" s="139"/>
      <c r="F16" s="140"/>
      <c r="H16" s="46" t="s">
        <v>345</v>
      </c>
      <c r="I16" s="48">
        <f>I15+20000</f>
        <v>163300</v>
      </c>
    </row>
    <row r="17" spans="1:9" ht="17.25" thickBot="1">
      <c r="A17" s="20" t="s">
        <v>71</v>
      </c>
      <c r="B17" s="141" t="s">
        <v>118</v>
      </c>
      <c r="C17" s="142"/>
      <c r="D17" s="142"/>
      <c r="E17" s="142"/>
      <c r="F17" s="143"/>
      <c r="H17" s="49" t="s">
        <v>346</v>
      </c>
      <c r="I17" s="50">
        <f>I16-10000</f>
        <v>153300</v>
      </c>
    </row>
    <row r="18" spans="1:9">
      <c r="A18" s="118" t="s">
        <v>73</v>
      </c>
      <c r="B18" s="135" t="s">
        <v>74</v>
      </c>
      <c r="C18" s="136"/>
      <c r="D18" s="136"/>
      <c r="E18" s="136"/>
      <c r="F18" s="137"/>
    </row>
    <row r="19" spans="1:9">
      <c r="A19" s="120"/>
      <c r="B19" s="138"/>
      <c r="C19" s="139"/>
      <c r="D19" s="139"/>
      <c r="E19" s="139"/>
      <c r="F19" s="140"/>
    </row>
    <row r="20" spans="1:9">
      <c r="A20" s="118" t="s">
        <v>75</v>
      </c>
      <c r="B20" s="148" t="s">
        <v>88</v>
      </c>
      <c r="C20" s="122"/>
      <c r="D20" s="122"/>
      <c r="E20" s="122"/>
      <c r="F20" s="123"/>
    </row>
    <row r="21" spans="1:9">
      <c r="A21" s="120"/>
      <c r="B21" s="127"/>
      <c r="C21" s="128"/>
      <c r="D21" s="128"/>
      <c r="E21" s="128"/>
      <c r="F21" s="129"/>
    </row>
    <row r="22" spans="1:9" ht="24" customHeight="1">
      <c r="A22" s="19" t="s">
        <v>76</v>
      </c>
      <c r="B22" s="130" t="s">
        <v>87</v>
      </c>
      <c r="C22" s="131"/>
      <c r="D22" s="131"/>
      <c r="E22" s="131"/>
      <c r="F22" s="132"/>
    </row>
  </sheetData>
  <mergeCells count="27">
    <mergeCell ref="H8:I8"/>
    <mergeCell ref="B11:F11"/>
    <mergeCell ref="A13:A14"/>
    <mergeCell ref="B13:F13"/>
    <mergeCell ref="B14:F14"/>
    <mergeCell ref="B9:F9"/>
    <mergeCell ref="B10:F10"/>
    <mergeCell ref="B12:F12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15" zoomScaleNormal="115" workbookViewId="0">
      <selection activeCell="G6" sqref="G6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31.5" customWidth="1"/>
    <col min="8" max="8" width="16.125" customWidth="1"/>
    <col min="9" max="9" width="19.25" customWidth="1"/>
  </cols>
  <sheetData>
    <row r="1" spans="1:9" ht="16.5" customHeight="1">
      <c r="A1" s="101" t="s">
        <v>48</v>
      </c>
      <c r="B1" s="102"/>
      <c r="C1" s="102"/>
      <c r="D1" s="102"/>
      <c r="E1" s="102"/>
      <c r="F1" s="103"/>
    </row>
    <row r="2" spans="1:9" ht="16.5" customHeight="1">
      <c r="A2" s="104"/>
      <c r="B2" s="105"/>
      <c r="C2" s="105"/>
      <c r="D2" s="105"/>
      <c r="E2" s="105"/>
      <c r="F2" s="106"/>
    </row>
    <row r="3" spans="1:9">
      <c r="A3" s="107" t="s">
        <v>2</v>
      </c>
      <c r="B3" s="108" t="s">
        <v>56</v>
      </c>
      <c r="C3" s="107" t="s">
        <v>57</v>
      </c>
      <c r="D3" s="110" t="s">
        <v>58</v>
      </c>
      <c r="E3" s="111"/>
      <c r="F3" s="112"/>
    </row>
    <row r="4" spans="1:9">
      <c r="A4" s="107"/>
      <c r="B4" s="109"/>
      <c r="C4" s="107"/>
      <c r="D4" s="113"/>
      <c r="E4" s="114"/>
      <c r="F4" s="115"/>
    </row>
    <row r="5" spans="1:9" ht="109.5" customHeight="1">
      <c r="A5" s="86" t="s">
        <v>101</v>
      </c>
      <c r="B5" s="88"/>
      <c r="C5" s="90">
        <v>133300</v>
      </c>
      <c r="D5" s="92" t="s">
        <v>302</v>
      </c>
      <c r="E5" s="93"/>
      <c r="F5" s="94"/>
    </row>
    <row r="6" spans="1:9" ht="109.5" customHeight="1">
      <c r="A6" s="87"/>
      <c r="B6" s="89"/>
      <c r="C6" s="91"/>
      <c r="D6" s="95"/>
      <c r="E6" s="96"/>
      <c r="F6" s="97"/>
      <c r="G6" s="22" t="s">
        <v>424</v>
      </c>
    </row>
    <row r="7" spans="1:9" ht="17.25" thickBot="1"/>
    <row r="8" spans="1:9" ht="17.25" thickBot="1">
      <c r="A8" s="98" t="s">
        <v>59</v>
      </c>
      <c r="B8" s="99"/>
      <c r="C8" s="99"/>
      <c r="D8" s="99"/>
      <c r="E8" s="99"/>
      <c r="F8" s="100"/>
      <c r="H8" s="77" t="s">
        <v>355</v>
      </c>
      <c r="I8" s="78"/>
    </row>
    <row r="9" spans="1:9" ht="17.25" thickTop="1">
      <c r="A9" s="21" t="s">
        <v>2</v>
      </c>
      <c r="B9" s="145" t="s">
        <v>100</v>
      </c>
      <c r="C9" s="146"/>
      <c r="D9" s="146"/>
      <c r="E9" s="146"/>
      <c r="F9" s="147"/>
      <c r="H9" s="46" t="s">
        <v>338</v>
      </c>
      <c r="I9" s="47">
        <f>66000+60000+30000+150000</f>
        <v>306000</v>
      </c>
    </row>
    <row r="10" spans="1:9">
      <c r="A10" s="15" t="s">
        <v>61</v>
      </c>
      <c r="B10" s="83" t="s">
        <v>198</v>
      </c>
      <c r="C10" s="84"/>
      <c r="D10" s="84"/>
      <c r="E10" s="84"/>
      <c r="F10" s="85"/>
      <c r="H10" s="46" t="s">
        <v>339</v>
      </c>
      <c r="I10" s="48">
        <v>0</v>
      </c>
    </row>
    <row r="11" spans="1:9">
      <c r="A11" s="16" t="s">
        <v>62</v>
      </c>
      <c r="B11" s="83" t="s">
        <v>99</v>
      </c>
      <c r="C11" s="84"/>
      <c r="D11" s="84"/>
      <c r="E11" s="84"/>
      <c r="F11" s="85"/>
      <c r="H11" s="46" t="s">
        <v>365</v>
      </c>
      <c r="I11" s="48">
        <v>8000</v>
      </c>
    </row>
    <row r="12" spans="1:9">
      <c r="A12" s="17" t="s">
        <v>63</v>
      </c>
      <c r="B12" s="83" t="s">
        <v>64</v>
      </c>
      <c r="C12" s="84"/>
      <c r="D12" s="84"/>
      <c r="E12" s="84"/>
      <c r="F12" s="85"/>
      <c r="H12" s="46" t="s">
        <v>362</v>
      </c>
      <c r="I12" s="48">
        <v>0</v>
      </c>
    </row>
    <row r="13" spans="1:9">
      <c r="A13" s="118" t="s">
        <v>65</v>
      </c>
      <c r="B13" s="144" t="s">
        <v>66</v>
      </c>
      <c r="C13" s="144"/>
      <c r="D13" s="144"/>
      <c r="E13" s="144"/>
      <c r="F13" s="144"/>
      <c r="H13" s="46" t="s">
        <v>357</v>
      </c>
      <c r="I13" s="48">
        <f>34800*4</f>
        <v>139200</v>
      </c>
    </row>
    <row r="14" spans="1:9">
      <c r="A14" s="120"/>
      <c r="B14" s="138" t="s">
        <v>67</v>
      </c>
      <c r="C14" s="139"/>
      <c r="D14" s="139"/>
      <c r="E14" s="139"/>
      <c r="F14" s="140"/>
      <c r="H14" s="46" t="s">
        <v>343</v>
      </c>
      <c r="I14" s="48">
        <f>SUM(I9:I13)</f>
        <v>453200</v>
      </c>
    </row>
    <row r="15" spans="1:9">
      <c r="A15" s="133" t="s">
        <v>68</v>
      </c>
      <c r="B15" s="135" t="s">
        <v>69</v>
      </c>
      <c r="C15" s="136"/>
      <c r="D15" s="136"/>
      <c r="E15" s="136"/>
      <c r="F15" s="137"/>
      <c r="H15" s="46" t="s">
        <v>344</v>
      </c>
      <c r="I15" s="48">
        <f>I14/4</f>
        <v>113300</v>
      </c>
    </row>
    <row r="16" spans="1:9">
      <c r="A16" s="134"/>
      <c r="B16" s="138" t="s">
        <v>70</v>
      </c>
      <c r="C16" s="139"/>
      <c r="D16" s="139"/>
      <c r="E16" s="139"/>
      <c r="F16" s="140"/>
      <c r="H16" s="46" t="s">
        <v>345</v>
      </c>
      <c r="I16" s="48">
        <f>I15+20000</f>
        <v>133300</v>
      </c>
    </row>
    <row r="17" spans="1:9" ht="17.25" thickBot="1">
      <c r="A17" s="20" t="s">
        <v>71</v>
      </c>
      <c r="B17" s="141" t="s">
        <v>119</v>
      </c>
      <c r="C17" s="142"/>
      <c r="D17" s="142"/>
      <c r="E17" s="142"/>
      <c r="F17" s="143"/>
      <c r="H17" s="49" t="s">
        <v>346</v>
      </c>
      <c r="I17" s="50">
        <f>I16-10000</f>
        <v>123300</v>
      </c>
    </row>
    <row r="18" spans="1:9">
      <c r="A18" s="118" t="s">
        <v>73</v>
      </c>
      <c r="B18" s="135" t="s">
        <v>74</v>
      </c>
      <c r="C18" s="136"/>
      <c r="D18" s="136"/>
      <c r="E18" s="136"/>
      <c r="F18" s="137"/>
    </row>
    <row r="19" spans="1:9">
      <c r="A19" s="120"/>
      <c r="B19" s="138"/>
      <c r="C19" s="139"/>
      <c r="D19" s="139"/>
      <c r="E19" s="139"/>
      <c r="F19" s="140"/>
    </row>
    <row r="20" spans="1:9">
      <c r="A20" s="118" t="s">
        <v>75</v>
      </c>
      <c r="B20" s="148" t="s">
        <v>88</v>
      </c>
      <c r="C20" s="122"/>
      <c r="D20" s="122"/>
      <c r="E20" s="122"/>
      <c r="F20" s="123"/>
    </row>
    <row r="21" spans="1:9">
      <c r="A21" s="120"/>
      <c r="B21" s="127"/>
      <c r="C21" s="128"/>
      <c r="D21" s="128"/>
      <c r="E21" s="128"/>
      <c r="F21" s="129"/>
    </row>
    <row r="22" spans="1:9" ht="24" customHeight="1">
      <c r="A22" s="19" t="s">
        <v>76</v>
      </c>
      <c r="B22" s="130" t="s">
        <v>87</v>
      </c>
      <c r="C22" s="131"/>
      <c r="D22" s="131"/>
      <c r="E22" s="131"/>
      <c r="F22" s="132"/>
    </row>
  </sheetData>
  <mergeCells count="27">
    <mergeCell ref="H8:I8"/>
    <mergeCell ref="B11:F11"/>
    <mergeCell ref="A13:A14"/>
    <mergeCell ref="B13:F13"/>
    <mergeCell ref="B14:F14"/>
    <mergeCell ref="B9:F9"/>
    <mergeCell ref="B10:F10"/>
    <mergeCell ref="B12:F12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15" zoomScaleNormal="115" workbookViewId="0">
      <selection activeCell="G11" sqref="G11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28.875" customWidth="1"/>
    <col min="8" max="8" width="18.5" customWidth="1"/>
    <col min="9" max="9" width="15.25" customWidth="1"/>
    <col min="10" max="10" width="15.375" customWidth="1"/>
  </cols>
  <sheetData>
    <row r="1" spans="1:9" ht="16.5" customHeight="1">
      <c r="A1" s="101" t="s">
        <v>288</v>
      </c>
      <c r="B1" s="102"/>
      <c r="C1" s="102"/>
      <c r="D1" s="102"/>
      <c r="E1" s="102"/>
      <c r="F1" s="103"/>
    </row>
    <row r="2" spans="1:9" ht="16.5" customHeight="1">
      <c r="A2" s="104"/>
      <c r="B2" s="105"/>
      <c r="C2" s="105"/>
      <c r="D2" s="105"/>
      <c r="E2" s="105"/>
      <c r="F2" s="106"/>
    </row>
    <row r="3" spans="1:9">
      <c r="A3" s="107" t="s">
        <v>2</v>
      </c>
      <c r="B3" s="108" t="s">
        <v>56</v>
      </c>
      <c r="C3" s="107" t="s">
        <v>57</v>
      </c>
      <c r="D3" s="110" t="s">
        <v>58</v>
      </c>
      <c r="E3" s="111"/>
      <c r="F3" s="112"/>
    </row>
    <row r="4" spans="1:9" ht="22.5" customHeight="1">
      <c r="A4" s="107"/>
      <c r="B4" s="109"/>
      <c r="C4" s="107"/>
      <c r="D4" s="113"/>
      <c r="E4" s="114"/>
      <c r="F4" s="115"/>
    </row>
    <row r="5" spans="1:9" ht="64.5" customHeight="1">
      <c r="A5" s="86" t="s">
        <v>323</v>
      </c>
      <c r="B5" s="88"/>
      <c r="C5" s="90">
        <v>136500</v>
      </c>
      <c r="D5" s="92" t="s">
        <v>303</v>
      </c>
      <c r="E5" s="93"/>
      <c r="F5" s="94"/>
      <c r="G5" s="64" t="s">
        <v>133</v>
      </c>
    </row>
    <row r="6" spans="1:9" ht="61.5" customHeight="1">
      <c r="A6" s="87"/>
      <c r="B6" s="89"/>
      <c r="C6" s="91"/>
      <c r="D6" s="95"/>
      <c r="E6" s="96"/>
      <c r="F6" s="97"/>
      <c r="G6" s="64" t="s">
        <v>428</v>
      </c>
    </row>
    <row r="7" spans="1:9" ht="17.25" thickBot="1"/>
    <row r="8" spans="1:9" ht="17.25" thickBot="1">
      <c r="A8" s="98" t="s">
        <v>59</v>
      </c>
      <c r="B8" s="99"/>
      <c r="C8" s="99"/>
      <c r="D8" s="99"/>
      <c r="E8" s="99"/>
      <c r="F8" s="100"/>
      <c r="H8" s="77" t="s">
        <v>363</v>
      </c>
      <c r="I8" s="78"/>
    </row>
    <row r="9" spans="1:9" ht="17.25" thickTop="1">
      <c r="A9" s="21" t="s">
        <v>2</v>
      </c>
      <c r="B9" s="145" t="s">
        <v>114</v>
      </c>
      <c r="C9" s="146"/>
      <c r="D9" s="146"/>
      <c r="E9" s="146"/>
      <c r="F9" s="147"/>
      <c r="H9" s="46" t="s">
        <v>338</v>
      </c>
      <c r="I9" s="47">
        <f>66000+60000+30000+150000</f>
        <v>306000</v>
      </c>
    </row>
    <row r="10" spans="1:9">
      <c r="A10" s="15" t="s">
        <v>61</v>
      </c>
      <c r="B10" s="83" t="s">
        <v>198</v>
      </c>
      <c r="C10" s="84"/>
      <c r="D10" s="84"/>
      <c r="E10" s="84"/>
      <c r="F10" s="85"/>
      <c r="H10" s="46" t="s">
        <v>339</v>
      </c>
      <c r="I10" s="48">
        <v>0</v>
      </c>
    </row>
    <row r="11" spans="1:9">
      <c r="A11" s="16" t="s">
        <v>62</v>
      </c>
      <c r="B11" s="83" t="s">
        <v>230</v>
      </c>
      <c r="C11" s="84"/>
      <c r="D11" s="84"/>
      <c r="E11" s="84"/>
      <c r="F11" s="85"/>
      <c r="H11" s="46" t="s">
        <v>365</v>
      </c>
      <c r="I11" s="48">
        <v>0</v>
      </c>
    </row>
    <row r="12" spans="1:9">
      <c r="A12" s="17" t="s">
        <v>63</v>
      </c>
      <c r="B12" s="83" t="s">
        <v>64</v>
      </c>
      <c r="C12" s="84"/>
      <c r="D12" s="84"/>
      <c r="E12" s="84"/>
      <c r="F12" s="85"/>
      <c r="H12" s="46" t="s">
        <v>364</v>
      </c>
      <c r="I12" s="48">
        <f>40000*4</f>
        <v>160000</v>
      </c>
    </row>
    <row r="13" spans="1:9">
      <c r="A13" s="118" t="s">
        <v>65</v>
      </c>
      <c r="B13" s="144" t="s">
        <v>66</v>
      </c>
      <c r="C13" s="144"/>
      <c r="D13" s="144"/>
      <c r="E13" s="144"/>
      <c r="F13" s="144"/>
      <c r="H13" s="46" t="s">
        <v>343</v>
      </c>
      <c r="I13" s="48">
        <f>SUM(I7:I12)</f>
        <v>466000</v>
      </c>
    </row>
    <row r="14" spans="1:9">
      <c r="A14" s="120"/>
      <c r="B14" s="138" t="s">
        <v>67</v>
      </c>
      <c r="C14" s="139"/>
      <c r="D14" s="139"/>
      <c r="E14" s="139"/>
      <c r="F14" s="140"/>
      <c r="H14" s="46" t="s">
        <v>344</v>
      </c>
      <c r="I14" s="48">
        <f>I13/4</f>
        <v>116500</v>
      </c>
    </row>
    <row r="15" spans="1:9">
      <c r="A15" s="133" t="s">
        <v>68</v>
      </c>
      <c r="B15" s="135" t="s">
        <v>69</v>
      </c>
      <c r="C15" s="136"/>
      <c r="D15" s="136"/>
      <c r="E15" s="136"/>
      <c r="F15" s="137"/>
      <c r="H15" s="46" t="s">
        <v>345</v>
      </c>
      <c r="I15" s="48">
        <f>I14+20000</f>
        <v>136500</v>
      </c>
    </row>
    <row r="16" spans="1:9" ht="17.25" thickBot="1">
      <c r="A16" s="134"/>
      <c r="B16" s="138" t="s">
        <v>70</v>
      </c>
      <c r="C16" s="139"/>
      <c r="D16" s="139"/>
      <c r="E16" s="139"/>
      <c r="F16" s="140"/>
      <c r="H16" s="49" t="s">
        <v>346</v>
      </c>
      <c r="I16" s="50">
        <f>I15-10000</f>
        <v>126500</v>
      </c>
    </row>
    <row r="17" spans="1:6" ht="63.75" customHeight="1">
      <c r="A17" s="20" t="s">
        <v>71</v>
      </c>
      <c r="B17" s="141" t="s">
        <v>113</v>
      </c>
      <c r="C17" s="142"/>
      <c r="D17" s="142"/>
      <c r="E17" s="142"/>
      <c r="F17" s="143"/>
    </row>
    <row r="18" spans="1:6">
      <c r="A18" s="118" t="s">
        <v>73</v>
      </c>
      <c r="B18" s="135" t="s">
        <v>74</v>
      </c>
      <c r="C18" s="136"/>
      <c r="D18" s="136"/>
      <c r="E18" s="136"/>
      <c r="F18" s="137"/>
    </row>
    <row r="19" spans="1:6">
      <c r="A19" s="120"/>
      <c r="B19" s="138"/>
      <c r="C19" s="139"/>
      <c r="D19" s="139"/>
      <c r="E19" s="139"/>
      <c r="F19" s="140"/>
    </row>
    <row r="20" spans="1:6">
      <c r="A20" s="118" t="s">
        <v>75</v>
      </c>
      <c r="B20" s="148" t="s">
        <v>88</v>
      </c>
      <c r="C20" s="122"/>
      <c r="D20" s="122"/>
      <c r="E20" s="122"/>
      <c r="F20" s="123"/>
    </row>
    <row r="21" spans="1:6">
      <c r="A21" s="120"/>
      <c r="B21" s="127"/>
      <c r="C21" s="128"/>
      <c r="D21" s="128"/>
      <c r="E21" s="128"/>
      <c r="F21" s="129"/>
    </row>
    <row r="22" spans="1:6" ht="24" customHeight="1">
      <c r="A22" s="19" t="s">
        <v>76</v>
      </c>
      <c r="B22" s="130" t="s">
        <v>87</v>
      </c>
      <c r="C22" s="131"/>
      <c r="D22" s="131"/>
      <c r="E22" s="131"/>
      <c r="F22" s="132"/>
    </row>
  </sheetData>
  <mergeCells count="27">
    <mergeCell ref="H8:I8"/>
    <mergeCell ref="A13:A14"/>
    <mergeCell ref="B13:F13"/>
    <mergeCell ref="B14:F14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A1:F2"/>
    <mergeCell ref="A3:A4"/>
    <mergeCell ref="B3:B4"/>
    <mergeCell ref="C3:C4"/>
    <mergeCell ref="D3:F4"/>
    <mergeCell ref="A5:A6"/>
    <mergeCell ref="B5:B6"/>
    <mergeCell ref="B12:F12"/>
    <mergeCell ref="C5:C6"/>
    <mergeCell ref="D5:F6"/>
    <mergeCell ref="A8:F8"/>
    <mergeCell ref="B9:F9"/>
    <mergeCell ref="B10:F10"/>
    <mergeCell ref="B11:F11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15" zoomScaleNormal="115" workbookViewId="0">
      <selection activeCell="D5" sqref="D5:F6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28.75" customWidth="1"/>
    <col min="8" max="8" width="23" customWidth="1"/>
    <col min="9" max="9" width="14.125" customWidth="1"/>
  </cols>
  <sheetData>
    <row r="1" spans="1:9" ht="16.5" customHeight="1">
      <c r="A1" s="101" t="s">
        <v>322</v>
      </c>
      <c r="B1" s="102"/>
      <c r="C1" s="102"/>
      <c r="D1" s="102"/>
      <c r="E1" s="102"/>
      <c r="F1" s="103"/>
    </row>
    <row r="2" spans="1:9" ht="16.5" customHeight="1">
      <c r="A2" s="104"/>
      <c r="B2" s="105"/>
      <c r="C2" s="105"/>
      <c r="D2" s="105"/>
      <c r="E2" s="105"/>
      <c r="F2" s="106"/>
    </row>
    <row r="3" spans="1:9">
      <c r="A3" s="107" t="s">
        <v>2</v>
      </c>
      <c r="B3" s="108" t="s">
        <v>56</v>
      </c>
      <c r="C3" s="107" t="s">
        <v>57</v>
      </c>
      <c r="D3" s="110" t="s">
        <v>58</v>
      </c>
      <c r="E3" s="111"/>
      <c r="F3" s="112"/>
    </row>
    <row r="4" spans="1:9">
      <c r="A4" s="107"/>
      <c r="B4" s="109"/>
      <c r="C4" s="107"/>
      <c r="D4" s="113"/>
      <c r="E4" s="114"/>
      <c r="F4" s="115"/>
    </row>
    <row r="5" spans="1:9" ht="67.5" customHeight="1">
      <c r="A5" s="86" t="s">
        <v>122</v>
      </c>
      <c r="B5" s="88"/>
      <c r="C5" s="90">
        <v>117000</v>
      </c>
      <c r="D5" s="92" t="s">
        <v>429</v>
      </c>
      <c r="E5" s="93"/>
      <c r="F5" s="94"/>
      <c r="G5" s="22"/>
    </row>
    <row r="6" spans="1:9" ht="63.75" customHeight="1">
      <c r="A6" s="87"/>
      <c r="B6" s="89"/>
      <c r="C6" s="91"/>
      <c r="D6" s="95"/>
      <c r="E6" s="96"/>
      <c r="F6" s="97"/>
      <c r="G6" s="22" t="s">
        <v>366</v>
      </c>
    </row>
    <row r="7" spans="1:9" ht="17.25" thickBot="1"/>
    <row r="8" spans="1:9" ht="17.25" thickBot="1">
      <c r="A8" s="98" t="s">
        <v>59</v>
      </c>
      <c r="B8" s="99"/>
      <c r="C8" s="99"/>
      <c r="D8" s="99"/>
      <c r="E8" s="99"/>
      <c r="F8" s="100"/>
      <c r="H8" s="77" t="s">
        <v>369</v>
      </c>
      <c r="I8" s="78"/>
    </row>
    <row r="9" spans="1:9" ht="17.25" thickTop="1">
      <c r="A9" s="21" t="s">
        <v>2</v>
      </c>
      <c r="B9" s="145" t="s">
        <v>102</v>
      </c>
      <c r="C9" s="146"/>
      <c r="D9" s="146"/>
      <c r="E9" s="146"/>
      <c r="F9" s="147"/>
      <c r="H9" s="46" t="s">
        <v>338</v>
      </c>
      <c r="I9" s="47">
        <f>66000+60000+30000+150000</f>
        <v>306000</v>
      </c>
    </row>
    <row r="10" spans="1:9">
      <c r="A10" s="15" t="s">
        <v>61</v>
      </c>
      <c r="B10" s="83" t="s">
        <v>198</v>
      </c>
      <c r="C10" s="84"/>
      <c r="D10" s="84"/>
      <c r="E10" s="84"/>
      <c r="F10" s="85"/>
      <c r="H10" s="46" t="s">
        <v>339</v>
      </c>
      <c r="I10" s="48">
        <v>0</v>
      </c>
    </row>
    <row r="11" spans="1:9">
      <c r="A11" s="16" t="s">
        <v>62</v>
      </c>
      <c r="B11" s="83" t="s">
        <v>229</v>
      </c>
      <c r="C11" s="84"/>
      <c r="D11" s="84"/>
      <c r="E11" s="84"/>
      <c r="F11" s="85"/>
      <c r="H11" s="46" t="s">
        <v>365</v>
      </c>
      <c r="I11" s="48">
        <v>8000</v>
      </c>
    </row>
    <row r="12" spans="1:9">
      <c r="A12" s="17" t="s">
        <v>63</v>
      </c>
      <c r="B12" s="83" t="s">
        <v>64</v>
      </c>
      <c r="C12" s="84"/>
      <c r="D12" s="84"/>
      <c r="E12" s="84"/>
      <c r="F12" s="85"/>
      <c r="H12" s="54" t="s">
        <v>367</v>
      </c>
      <c r="I12" s="48">
        <f>12500*4</f>
        <v>50000</v>
      </c>
    </row>
    <row r="13" spans="1:9">
      <c r="A13" s="118" t="s">
        <v>65</v>
      </c>
      <c r="B13" s="144" t="s">
        <v>66</v>
      </c>
      <c r="C13" s="144"/>
      <c r="D13" s="144"/>
      <c r="E13" s="144"/>
      <c r="F13" s="144"/>
      <c r="H13" s="54" t="s">
        <v>368</v>
      </c>
      <c r="I13" s="48">
        <f>6000*4</f>
        <v>24000</v>
      </c>
    </row>
    <row r="14" spans="1:9">
      <c r="A14" s="120"/>
      <c r="B14" s="138" t="s">
        <v>67</v>
      </c>
      <c r="C14" s="139"/>
      <c r="D14" s="139"/>
      <c r="E14" s="139"/>
      <c r="F14" s="140"/>
      <c r="H14" s="46" t="s">
        <v>343</v>
      </c>
      <c r="I14" s="48">
        <f>SUM(I9:I13)</f>
        <v>388000</v>
      </c>
    </row>
    <row r="15" spans="1:9">
      <c r="A15" s="133" t="s">
        <v>68</v>
      </c>
      <c r="B15" s="135" t="s">
        <v>69</v>
      </c>
      <c r="C15" s="136"/>
      <c r="D15" s="136"/>
      <c r="E15" s="136"/>
      <c r="F15" s="137"/>
      <c r="H15" s="46" t="s">
        <v>344</v>
      </c>
      <c r="I15" s="48">
        <f>I14/4</f>
        <v>97000</v>
      </c>
    </row>
    <row r="16" spans="1:9">
      <c r="A16" s="134"/>
      <c r="B16" s="138" t="s">
        <v>70</v>
      </c>
      <c r="C16" s="139"/>
      <c r="D16" s="139"/>
      <c r="E16" s="139"/>
      <c r="F16" s="140"/>
      <c r="H16" s="46" t="s">
        <v>345</v>
      </c>
      <c r="I16" s="48">
        <f>I15+20000</f>
        <v>117000</v>
      </c>
    </row>
    <row r="17" spans="1:9" ht="17.25" thickBot="1">
      <c r="A17" s="20" t="s">
        <v>71</v>
      </c>
      <c r="B17" s="141" t="s">
        <v>135</v>
      </c>
      <c r="C17" s="142"/>
      <c r="D17" s="142"/>
      <c r="E17" s="142"/>
      <c r="F17" s="143"/>
      <c r="H17" s="49" t="s">
        <v>346</v>
      </c>
      <c r="I17" s="50">
        <f>I16-10000</f>
        <v>107000</v>
      </c>
    </row>
    <row r="18" spans="1:9">
      <c r="A18" s="118" t="s">
        <v>73</v>
      </c>
      <c r="B18" s="135" t="s">
        <v>74</v>
      </c>
      <c r="C18" s="136"/>
      <c r="D18" s="136"/>
      <c r="E18" s="136"/>
      <c r="F18" s="137"/>
    </row>
    <row r="19" spans="1:9">
      <c r="A19" s="120"/>
      <c r="B19" s="138"/>
      <c r="C19" s="139"/>
      <c r="D19" s="139"/>
      <c r="E19" s="139"/>
      <c r="F19" s="140"/>
    </row>
    <row r="20" spans="1:9">
      <c r="A20" s="118" t="s">
        <v>75</v>
      </c>
      <c r="B20" s="148" t="s">
        <v>88</v>
      </c>
      <c r="C20" s="122"/>
      <c r="D20" s="122"/>
      <c r="E20" s="122"/>
      <c r="F20" s="123"/>
    </row>
    <row r="21" spans="1:9">
      <c r="A21" s="120"/>
      <c r="B21" s="127"/>
      <c r="C21" s="128"/>
      <c r="D21" s="128"/>
      <c r="E21" s="128"/>
      <c r="F21" s="129"/>
    </row>
    <row r="22" spans="1:9" ht="24" customHeight="1">
      <c r="A22" s="19" t="s">
        <v>76</v>
      </c>
      <c r="B22" s="130" t="s">
        <v>87</v>
      </c>
      <c r="C22" s="131"/>
      <c r="D22" s="131"/>
      <c r="E22" s="131"/>
      <c r="F22" s="132"/>
    </row>
  </sheetData>
  <mergeCells count="27">
    <mergeCell ref="H8:I8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B9:F9"/>
    <mergeCell ref="B10:F10"/>
    <mergeCell ref="B11:F11"/>
    <mergeCell ref="B12:F12"/>
    <mergeCell ref="A13:A14"/>
    <mergeCell ref="B13:F13"/>
    <mergeCell ref="B14:F14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>
      <selection activeCell="A5" sqref="A5:A6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35.375" customWidth="1"/>
    <col min="8" max="8" width="24.625" customWidth="1"/>
    <col min="9" max="9" width="15.5" customWidth="1"/>
  </cols>
  <sheetData>
    <row r="1" spans="1:9" ht="16.5" customHeight="1">
      <c r="A1" s="101" t="s">
        <v>291</v>
      </c>
      <c r="B1" s="102"/>
      <c r="C1" s="102"/>
      <c r="D1" s="102"/>
      <c r="E1" s="102"/>
      <c r="F1" s="103"/>
    </row>
    <row r="2" spans="1:9" ht="16.5" customHeight="1">
      <c r="A2" s="104"/>
      <c r="B2" s="105"/>
      <c r="C2" s="105"/>
      <c r="D2" s="105"/>
      <c r="E2" s="105"/>
      <c r="F2" s="106"/>
    </row>
    <row r="3" spans="1:9">
      <c r="A3" s="107" t="s">
        <v>148</v>
      </c>
      <c r="B3" s="108" t="s">
        <v>149</v>
      </c>
      <c r="C3" s="107" t="s">
        <v>150</v>
      </c>
      <c r="D3" s="110" t="s">
        <v>151</v>
      </c>
      <c r="E3" s="111"/>
      <c r="F3" s="112"/>
    </row>
    <row r="4" spans="1:9">
      <c r="A4" s="107"/>
      <c r="B4" s="109"/>
      <c r="C4" s="107"/>
      <c r="D4" s="113"/>
      <c r="E4" s="114"/>
      <c r="F4" s="115"/>
    </row>
    <row r="5" spans="1:9" ht="60.75" customHeight="1">
      <c r="A5" s="86" t="s">
        <v>321</v>
      </c>
      <c r="B5" s="88"/>
      <c r="C5" s="90">
        <v>118750</v>
      </c>
      <c r="D5" s="150" t="s">
        <v>430</v>
      </c>
      <c r="E5" s="93"/>
      <c r="F5" s="94"/>
    </row>
    <row r="6" spans="1:9" ht="87" customHeight="1">
      <c r="A6" s="87"/>
      <c r="B6" s="89"/>
      <c r="C6" s="91"/>
      <c r="D6" s="95"/>
      <c r="E6" s="96"/>
      <c r="F6" s="97"/>
      <c r="G6" s="22" t="s">
        <v>281</v>
      </c>
    </row>
    <row r="7" spans="1:9" ht="17.25" thickBot="1"/>
    <row r="8" spans="1:9" ht="17.25" thickBot="1">
      <c r="A8" s="98" t="s">
        <v>152</v>
      </c>
      <c r="B8" s="99"/>
      <c r="C8" s="99"/>
      <c r="D8" s="99"/>
      <c r="E8" s="99"/>
      <c r="F8" s="100"/>
      <c r="H8" s="77" t="s">
        <v>370</v>
      </c>
      <c r="I8" s="78"/>
    </row>
    <row r="9" spans="1:9" ht="17.25" thickTop="1">
      <c r="A9" s="25" t="s">
        <v>148</v>
      </c>
      <c r="B9" s="145" t="s">
        <v>147</v>
      </c>
      <c r="C9" s="146"/>
      <c r="D9" s="146"/>
      <c r="E9" s="146"/>
      <c r="F9" s="147"/>
      <c r="H9" s="46" t="s">
        <v>338</v>
      </c>
      <c r="I9" s="47">
        <f>66000+70000+30000+150000</f>
        <v>316000</v>
      </c>
    </row>
    <row r="10" spans="1:9">
      <c r="A10" s="15" t="s">
        <v>153</v>
      </c>
      <c r="B10" s="83" t="s">
        <v>198</v>
      </c>
      <c r="C10" s="84"/>
      <c r="D10" s="84"/>
      <c r="E10" s="84"/>
      <c r="F10" s="85"/>
      <c r="H10" s="46" t="s">
        <v>339</v>
      </c>
      <c r="I10" s="48">
        <v>0</v>
      </c>
    </row>
    <row r="11" spans="1:9">
      <c r="A11" s="16" t="s">
        <v>62</v>
      </c>
      <c r="B11" s="83" t="s">
        <v>154</v>
      </c>
      <c r="C11" s="84"/>
      <c r="D11" s="84"/>
      <c r="E11" s="84"/>
      <c r="F11" s="85"/>
      <c r="H11" s="46" t="s">
        <v>365</v>
      </c>
      <c r="I11" s="48">
        <v>8000</v>
      </c>
    </row>
    <row r="12" spans="1:9">
      <c r="A12" s="17" t="s">
        <v>155</v>
      </c>
      <c r="B12" s="83" t="s">
        <v>156</v>
      </c>
      <c r="C12" s="84"/>
      <c r="D12" s="84"/>
      <c r="E12" s="84"/>
      <c r="F12" s="85"/>
      <c r="H12" s="46" t="s">
        <v>371</v>
      </c>
      <c r="I12" s="48">
        <f>5000*5</f>
        <v>25000</v>
      </c>
    </row>
    <row r="13" spans="1:9">
      <c r="A13" s="118" t="s">
        <v>157</v>
      </c>
      <c r="B13" s="144" t="s">
        <v>158</v>
      </c>
      <c r="C13" s="144"/>
      <c r="D13" s="144"/>
      <c r="E13" s="144"/>
      <c r="F13" s="144"/>
      <c r="H13" s="46" t="s">
        <v>372</v>
      </c>
      <c r="I13" s="48">
        <f>4500*4</f>
        <v>18000</v>
      </c>
    </row>
    <row r="14" spans="1:9">
      <c r="A14" s="120"/>
      <c r="B14" s="138" t="s">
        <v>159</v>
      </c>
      <c r="C14" s="139"/>
      <c r="D14" s="139"/>
      <c r="E14" s="139"/>
      <c r="F14" s="140"/>
      <c r="H14" s="55" t="s">
        <v>373</v>
      </c>
      <c r="I14" s="48">
        <f>7000*4</f>
        <v>28000</v>
      </c>
    </row>
    <row r="15" spans="1:9">
      <c r="A15" s="133" t="s">
        <v>160</v>
      </c>
      <c r="B15" s="135" t="s">
        <v>161</v>
      </c>
      <c r="C15" s="136"/>
      <c r="D15" s="136"/>
      <c r="E15" s="136"/>
      <c r="F15" s="137"/>
      <c r="H15" s="46" t="s">
        <v>343</v>
      </c>
      <c r="I15" s="48">
        <f>SUM(I9:I14)</f>
        <v>395000</v>
      </c>
    </row>
    <row r="16" spans="1:9">
      <c r="A16" s="134"/>
      <c r="B16" s="138" t="s">
        <v>162</v>
      </c>
      <c r="C16" s="139"/>
      <c r="D16" s="139"/>
      <c r="E16" s="139"/>
      <c r="F16" s="140"/>
      <c r="H16" s="46" t="s">
        <v>344</v>
      </c>
      <c r="I16" s="48">
        <f>I15/4</f>
        <v>98750</v>
      </c>
    </row>
    <row r="17" spans="1:9" ht="63.75" customHeight="1">
      <c r="A17" s="24" t="s">
        <v>163</v>
      </c>
      <c r="B17" s="141" t="s">
        <v>164</v>
      </c>
      <c r="C17" s="142"/>
      <c r="D17" s="142"/>
      <c r="E17" s="142"/>
      <c r="F17" s="143"/>
      <c r="H17" s="46" t="s">
        <v>345</v>
      </c>
      <c r="I17" s="48">
        <f>I16+20000</f>
        <v>118750</v>
      </c>
    </row>
    <row r="18" spans="1:9" ht="17.25" thickBot="1">
      <c r="A18" s="118" t="s">
        <v>165</v>
      </c>
      <c r="B18" s="135" t="s">
        <v>166</v>
      </c>
      <c r="C18" s="136"/>
      <c r="D18" s="136"/>
      <c r="E18" s="136"/>
      <c r="F18" s="137"/>
      <c r="H18" s="49" t="s">
        <v>346</v>
      </c>
      <c r="I18" s="50">
        <f>I17-10000</f>
        <v>108750</v>
      </c>
    </row>
    <row r="19" spans="1:9">
      <c r="A19" s="120"/>
      <c r="B19" s="138"/>
      <c r="C19" s="139"/>
      <c r="D19" s="139"/>
      <c r="E19" s="139"/>
      <c r="F19" s="140"/>
    </row>
    <row r="20" spans="1:9" ht="39.950000000000003" customHeight="1">
      <c r="A20" s="118" t="s">
        <v>167</v>
      </c>
      <c r="B20" s="152" t="s">
        <v>168</v>
      </c>
      <c r="C20" s="153"/>
      <c r="D20" s="153"/>
      <c r="E20" s="153"/>
      <c r="F20" s="154"/>
    </row>
    <row r="21" spans="1:9" ht="39.950000000000003" customHeight="1">
      <c r="A21" s="120"/>
      <c r="B21" s="155"/>
      <c r="C21" s="156"/>
      <c r="D21" s="156"/>
      <c r="E21" s="156"/>
      <c r="F21" s="157"/>
    </row>
    <row r="22" spans="1:9" ht="55.5" customHeight="1">
      <c r="A22" s="25" t="s">
        <v>169</v>
      </c>
      <c r="B22" s="158" t="s">
        <v>170</v>
      </c>
      <c r="C22" s="159"/>
      <c r="D22" s="159"/>
      <c r="E22" s="159"/>
      <c r="F22" s="160"/>
    </row>
    <row r="23" spans="1:9" ht="24" customHeight="1">
      <c r="A23" s="19" t="s">
        <v>171</v>
      </c>
      <c r="B23" s="130" t="s">
        <v>172</v>
      </c>
      <c r="C23" s="131"/>
      <c r="D23" s="131"/>
      <c r="E23" s="131"/>
      <c r="F23" s="132"/>
    </row>
  </sheetData>
  <mergeCells count="28">
    <mergeCell ref="H8:I8"/>
    <mergeCell ref="B12:F12"/>
    <mergeCell ref="A20:A21"/>
    <mergeCell ref="B20:F21"/>
    <mergeCell ref="B22:F22"/>
    <mergeCell ref="A13:A14"/>
    <mergeCell ref="B13:F13"/>
    <mergeCell ref="B14:F14"/>
    <mergeCell ref="B9:F9"/>
    <mergeCell ref="B10:F10"/>
    <mergeCell ref="B11:F11"/>
    <mergeCell ref="B23:F23"/>
    <mergeCell ref="A15:A16"/>
    <mergeCell ref="B15:F15"/>
    <mergeCell ref="B16:F16"/>
    <mergeCell ref="B17:F17"/>
    <mergeCell ref="A18:A19"/>
    <mergeCell ref="B18:F19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>
      <selection activeCell="I14" sqref="I14"/>
    </sheetView>
  </sheetViews>
  <sheetFormatPr defaultRowHeight="16.5"/>
  <cols>
    <col min="1" max="1" width="36.12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31.5" customWidth="1"/>
    <col min="8" max="8" width="14.5" customWidth="1"/>
    <col min="9" max="9" width="15.125" customWidth="1"/>
  </cols>
  <sheetData>
    <row r="1" spans="1:9" ht="16.5" customHeight="1">
      <c r="A1" s="101" t="s">
        <v>374</v>
      </c>
      <c r="B1" s="102"/>
      <c r="C1" s="102"/>
      <c r="D1" s="102"/>
      <c r="E1" s="102"/>
      <c r="F1" s="103"/>
    </row>
    <row r="2" spans="1:9" ht="16.5" customHeight="1">
      <c r="A2" s="104"/>
      <c r="B2" s="105"/>
      <c r="C2" s="105"/>
      <c r="D2" s="105"/>
      <c r="E2" s="105"/>
      <c r="F2" s="106"/>
    </row>
    <row r="3" spans="1:9">
      <c r="A3" s="107" t="s">
        <v>173</v>
      </c>
      <c r="B3" s="108" t="s">
        <v>174</v>
      </c>
      <c r="C3" s="107" t="s">
        <v>175</v>
      </c>
      <c r="D3" s="110" t="s">
        <v>176</v>
      </c>
      <c r="E3" s="111"/>
      <c r="F3" s="112"/>
    </row>
    <row r="4" spans="1:9">
      <c r="A4" s="107"/>
      <c r="B4" s="109"/>
      <c r="C4" s="107"/>
      <c r="D4" s="113"/>
      <c r="E4" s="114"/>
      <c r="F4" s="115"/>
    </row>
    <row r="5" spans="1:9" ht="83.25" customHeight="1">
      <c r="A5" s="86" t="s">
        <v>375</v>
      </c>
      <c r="B5" s="88"/>
      <c r="C5" s="90">
        <v>138500</v>
      </c>
      <c r="D5" s="150" t="s">
        <v>437</v>
      </c>
      <c r="E5" s="93"/>
      <c r="F5" s="94"/>
    </row>
    <row r="6" spans="1:9" ht="86.25" customHeight="1">
      <c r="A6" s="87"/>
      <c r="B6" s="89"/>
      <c r="C6" s="91"/>
      <c r="D6" s="95"/>
      <c r="E6" s="96"/>
      <c r="F6" s="97"/>
      <c r="G6" s="22" t="s">
        <v>334</v>
      </c>
    </row>
    <row r="7" spans="1:9" ht="17.25" thickBot="1"/>
    <row r="8" spans="1:9" ht="17.25" thickBot="1">
      <c r="A8" s="98" t="s">
        <v>177</v>
      </c>
      <c r="B8" s="99"/>
      <c r="C8" s="99"/>
      <c r="D8" s="99"/>
      <c r="E8" s="99"/>
      <c r="F8" s="100"/>
      <c r="H8" s="79" t="s">
        <v>376</v>
      </c>
      <c r="I8" s="80"/>
    </row>
    <row r="9" spans="1:9" ht="17.25" thickTop="1">
      <c r="A9" s="25" t="s">
        <v>173</v>
      </c>
      <c r="B9" s="145" t="s">
        <v>266</v>
      </c>
      <c r="C9" s="146"/>
      <c r="D9" s="146"/>
      <c r="E9" s="146"/>
      <c r="F9" s="147"/>
      <c r="H9" s="46" t="s">
        <v>338</v>
      </c>
      <c r="I9" s="47">
        <f>66000+40000+10000+150000</f>
        <v>266000</v>
      </c>
    </row>
    <row r="10" spans="1:9">
      <c r="A10" s="15" t="s">
        <v>178</v>
      </c>
      <c r="B10" s="83" t="s">
        <v>198</v>
      </c>
      <c r="C10" s="84"/>
      <c r="D10" s="84"/>
      <c r="E10" s="84"/>
      <c r="F10" s="85"/>
      <c r="H10" s="46" t="s">
        <v>339</v>
      </c>
      <c r="I10" s="48">
        <v>0</v>
      </c>
    </row>
    <row r="11" spans="1:9">
      <c r="A11" s="16" t="s">
        <v>62</v>
      </c>
      <c r="B11" s="83" t="s">
        <v>179</v>
      </c>
      <c r="C11" s="84"/>
      <c r="D11" s="84"/>
      <c r="E11" s="84"/>
      <c r="F11" s="85"/>
      <c r="H11" s="46" t="s">
        <v>365</v>
      </c>
      <c r="I11" s="48">
        <v>8000</v>
      </c>
    </row>
    <row r="12" spans="1:9">
      <c r="A12" s="17" t="s">
        <v>180</v>
      </c>
      <c r="B12" s="83" t="s">
        <v>181</v>
      </c>
      <c r="C12" s="84"/>
      <c r="D12" s="84"/>
      <c r="E12" s="84"/>
      <c r="F12" s="85"/>
      <c r="H12" s="46" t="s">
        <v>377</v>
      </c>
      <c r="I12" s="48">
        <f>10000*4</f>
        <v>40000</v>
      </c>
    </row>
    <row r="13" spans="1:9">
      <c r="A13" s="118" t="s">
        <v>182</v>
      </c>
      <c r="B13" s="144" t="s">
        <v>183</v>
      </c>
      <c r="C13" s="144"/>
      <c r="D13" s="144"/>
      <c r="E13" s="144"/>
      <c r="F13" s="144"/>
      <c r="H13" s="46" t="s">
        <v>378</v>
      </c>
      <c r="I13" s="48">
        <f>28000*4</f>
        <v>112000</v>
      </c>
    </row>
    <row r="14" spans="1:9">
      <c r="A14" s="120"/>
      <c r="B14" s="138" t="s">
        <v>184</v>
      </c>
      <c r="C14" s="139"/>
      <c r="D14" s="139"/>
      <c r="E14" s="139"/>
      <c r="F14" s="140"/>
      <c r="H14" s="46" t="s">
        <v>379</v>
      </c>
      <c r="I14" s="48">
        <f>12000*4</f>
        <v>48000</v>
      </c>
    </row>
    <row r="15" spans="1:9">
      <c r="A15" s="133" t="s">
        <v>185</v>
      </c>
      <c r="B15" s="135" t="s">
        <v>186</v>
      </c>
      <c r="C15" s="136"/>
      <c r="D15" s="136"/>
      <c r="E15" s="136"/>
      <c r="F15" s="137"/>
      <c r="H15" s="46" t="s">
        <v>343</v>
      </c>
      <c r="I15" s="48">
        <f>SUM(I9:I14)</f>
        <v>474000</v>
      </c>
    </row>
    <row r="16" spans="1:9">
      <c r="A16" s="134"/>
      <c r="B16" s="138" t="s">
        <v>187</v>
      </c>
      <c r="C16" s="139"/>
      <c r="D16" s="139"/>
      <c r="E16" s="139"/>
      <c r="F16" s="140"/>
      <c r="H16" s="46" t="s">
        <v>344</v>
      </c>
      <c r="I16" s="48">
        <f>I15/4</f>
        <v>118500</v>
      </c>
    </row>
    <row r="17" spans="1:9" ht="63.75" customHeight="1">
      <c r="A17" s="24" t="s">
        <v>188</v>
      </c>
      <c r="B17" s="141" t="s">
        <v>189</v>
      </c>
      <c r="C17" s="142"/>
      <c r="D17" s="142"/>
      <c r="E17" s="142"/>
      <c r="F17" s="143"/>
      <c r="H17" s="46" t="s">
        <v>345</v>
      </c>
      <c r="I17" s="48">
        <f>I16+20000</f>
        <v>138500</v>
      </c>
    </row>
    <row r="18" spans="1:9" ht="17.25" thickBot="1">
      <c r="A18" s="118" t="s">
        <v>190</v>
      </c>
      <c r="B18" s="135" t="s">
        <v>191</v>
      </c>
      <c r="C18" s="136"/>
      <c r="D18" s="136"/>
      <c r="E18" s="136"/>
      <c r="F18" s="137"/>
      <c r="H18" s="49" t="s">
        <v>346</v>
      </c>
      <c r="I18" s="50">
        <f>I17-10000</f>
        <v>128500</v>
      </c>
    </row>
    <row r="19" spans="1:9">
      <c r="A19" s="120"/>
      <c r="B19" s="138"/>
      <c r="C19" s="139"/>
      <c r="D19" s="139"/>
      <c r="E19" s="139"/>
      <c r="F19" s="140"/>
    </row>
    <row r="20" spans="1:9" ht="39.950000000000003" customHeight="1">
      <c r="A20" s="118" t="s">
        <v>192</v>
      </c>
      <c r="B20" s="152" t="s">
        <v>193</v>
      </c>
      <c r="C20" s="153"/>
      <c r="D20" s="153"/>
      <c r="E20" s="153"/>
      <c r="F20" s="154"/>
    </row>
    <row r="21" spans="1:9" ht="39.950000000000003" customHeight="1">
      <c r="A21" s="120"/>
      <c r="B21" s="155"/>
      <c r="C21" s="156"/>
      <c r="D21" s="156"/>
      <c r="E21" s="156"/>
      <c r="F21" s="157"/>
    </row>
    <row r="22" spans="1:9" ht="55.5" customHeight="1">
      <c r="A22" s="25" t="s">
        <v>194</v>
      </c>
      <c r="B22" s="158" t="s">
        <v>195</v>
      </c>
      <c r="C22" s="159"/>
      <c r="D22" s="159"/>
      <c r="E22" s="159"/>
      <c r="F22" s="160"/>
    </row>
    <row r="23" spans="1:9" ht="24" customHeight="1">
      <c r="A23" s="19" t="s">
        <v>196</v>
      </c>
      <c r="B23" s="130" t="s">
        <v>197</v>
      </c>
      <c r="C23" s="131"/>
      <c r="D23" s="131"/>
      <c r="E23" s="131"/>
      <c r="F23" s="132"/>
    </row>
  </sheetData>
  <mergeCells count="28">
    <mergeCell ref="H8:I8"/>
    <mergeCell ref="B12:F12"/>
    <mergeCell ref="A20:A21"/>
    <mergeCell ref="B20:F21"/>
    <mergeCell ref="B22:F22"/>
    <mergeCell ref="A13:A14"/>
    <mergeCell ref="B13:F13"/>
    <mergeCell ref="B14:F14"/>
    <mergeCell ref="B9:F9"/>
    <mergeCell ref="B10:F10"/>
    <mergeCell ref="B11:F11"/>
    <mergeCell ref="B23:F23"/>
    <mergeCell ref="A15:A16"/>
    <mergeCell ref="B15:F15"/>
    <mergeCell ref="B16:F16"/>
    <mergeCell ref="B17:F17"/>
    <mergeCell ref="A18:A19"/>
    <mergeCell ref="B18:F19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15" zoomScaleNormal="115" workbookViewId="0">
      <selection activeCell="C7" sqref="C7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9.75" customWidth="1"/>
    <col min="7" max="7" width="32.875" customWidth="1"/>
    <col min="8" max="8" width="20.25" customWidth="1"/>
    <col min="9" max="9" width="14.25" customWidth="1"/>
  </cols>
  <sheetData>
    <row r="1" spans="1:9" ht="16.5" customHeight="1">
      <c r="A1" s="101" t="s">
        <v>452</v>
      </c>
      <c r="B1" s="102"/>
      <c r="C1" s="102"/>
      <c r="D1" s="102"/>
      <c r="E1" s="102"/>
      <c r="F1" s="103"/>
    </row>
    <row r="2" spans="1:9" ht="16.5" customHeight="1">
      <c r="A2" s="104"/>
      <c r="B2" s="105"/>
      <c r="C2" s="105"/>
      <c r="D2" s="105"/>
      <c r="E2" s="105"/>
      <c r="F2" s="106"/>
    </row>
    <row r="3" spans="1:9">
      <c r="A3" s="107" t="s">
        <v>2</v>
      </c>
      <c r="B3" s="108" t="s">
        <v>56</v>
      </c>
      <c r="C3" s="107" t="s">
        <v>57</v>
      </c>
      <c r="D3" s="110" t="s">
        <v>58</v>
      </c>
      <c r="E3" s="111"/>
      <c r="F3" s="112"/>
    </row>
    <row r="4" spans="1:9">
      <c r="A4" s="107"/>
      <c r="B4" s="109"/>
      <c r="C4" s="107"/>
      <c r="D4" s="113"/>
      <c r="E4" s="114"/>
      <c r="F4" s="115"/>
    </row>
    <row r="5" spans="1:9" ht="110.1" customHeight="1">
      <c r="A5" s="86" t="s">
        <v>449</v>
      </c>
      <c r="B5" s="88"/>
      <c r="C5" s="90">
        <v>111000</v>
      </c>
      <c r="D5" s="161" t="s">
        <v>459</v>
      </c>
      <c r="E5" s="93"/>
      <c r="F5" s="94"/>
    </row>
    <row r="6" spans="1:9" ht="110.1" customHeight="1">
      <c r="A6" s="87"/>
      <c r="B6" s="89"/>
      <c r="C6" s="91"/>
      <c r="D6" s="95"/>
      <c r="E6" s="96"/>
      <c r="F6" s="97"/>
      <c r="G6" s="22" t="s">
        <v>460</v>
      </c>
    </row>
    <row r="7" spans="1:9" ht="17.25" thickBot="1"/>
    <row r="8" spans="1:9" ht="17.25" thickBot="1">
      <c r="A8" s="98" t="s">
        <v>59</v>
      </c>
      <c r="B8" s="99"/>
      <c r="C8" s="99"/>
      <c r="D8" s="99"/>
      <c r="E8" s="99"/>
      <c r="F8" s="100"/>
      <c r="H8" s="79" t="s">
        <v>380</v>
      </c>
      <c r="I8" s="80"/>
    </row>
    <row r="9" spans="1:9" ht="17.25" thickTop="1">
      <c r="A9" s="38" t="s">
        <v>2</v>
      </c>
      <c r="B9" s="145" t="s">
        <v>273</v>
      </c>
      <c r="C9" s="146"/>
      <c r="D9" s="146"/>
      <c r="E9" s="146"/>
      <c r="F9" s="147"/>
      <c r="H9" s="46" t="s">
        <v>338</v>
      </c>
      <c r="I9" s="47">
        <f>66000+60000+30000+150000</f>
        <v>306000</v>
      </c>
    </row>
    <row r="10" spans="1:9">
      <c r="A10" s="15" t="s">
        <v>61</v>
      </c>
      <c r="B10" s="83" t="s">
        <v>198</v>
      </c>
      <c r="C10" s="84"/>
      <c r="D10" s="84"/>
      <c r="E10" s="84"/>
      <c r="F10" s="85"/>
      <c r="H10" s="46" t="s">
        <v>339</v>
      </c>
      <c r="I10" s="48">
        <v>0</v>
      </c>
    </row>
    <row r="11" spans="1:9">
      <c r="A11" s="16" t="s">
        <v>62</v>
      </c>
      <c r="B11" s="83" t="s">
        <v>274</v>
      </c>
      <c r="C11" s="84"/>
      <c r="D11" s="84"/>
      <c r="E11" s="84"/>
      <c r="F11" s="85"/>
      <c r="H11" s="46" t="s">
        <v>393</v>
      </c>
      <c r="I11" s="48">
        <v>8000</v>
      </c>
    </row>
    <row r="12" spans="1:9">
      <c r="A12" s="17" t="s">
        <v>63</v>
      </c>
      <c r="B12" s="83" t="s">
        <v>64</v>
      </c>
      <c r="C12" s="84"/>
      <c r="D12" s="84"/>
      <c r="E12" s="84"/>
      <c r="F12" s="85"/>
      <c r="H12" s="46" t="s">
        <v>433</v>
      </c>
      <c r="I12" s="48">
        <v>10000</v>
      </c>
    </row>
    <row r="13" spans="1:9">
      <c r="A13" s="118" t="s">
        <v>65</v>
      </c>
      <c r="B13" s="144" t="s">
        <v>66</v>
      </c>
      <c r="C13" s="144"/>
      <c r="D13" s="144"/>
      <c r="E13" s="144"/>
      <c r="F13" s="144"/>
      <c r="H13" s="46" t="s">
        <v>451</v>
      </c>
      <c r="I13" s="48">
        <f>10000*4</f>
        <v>40000</v>
      </c>
    </row>
    <row r="14" spans="1:9">
      <c r="A14" s="120"/>
      <c r="B14" s="138" t="s">
        <v>67</v>
      </c>
      <c r="C14" s="139"/>
      <c r="D14" s="139"/>
      <c r="E14" s="139"/>
      <c r="F14" s="140"/>
      <c r="H14" s="46" t="s">
        <v>343</v>
      </c>
      <c r="I14" s="48">
        <f>SUM(I9:I13)</f>
        <v>364000</v>
      </c>
    </row>
    <row r="15" spans="1:9">
      <c r="A15" s="133" t="s">
        <v>68</v>
      </c>
      <c r="B15" s="135" t="s">
        <v>275</v>
      </c>
      <c r="C15" s="136"/>
      <c r="D15" s="136"/>
      <c r="E15" s="136"/>
      <c r="F15" s="137"/>
      <c r="H15" s="46" t="s">
        <v>344</v>
      </c>
      <c r="I15" s="48">
        <f>I14/4</f>
        <v>91000</v>
      </c>
    </row>
    <row r="16" spans="1:9">
      <c r="A16" s="134"/>
      <c r="B16" s="138"/>
      <c r="C16" s="139"/>
      <c r="D16" s="139"/>
      <c r="E16" s="139"/>
      <c r="F16" s="140"/>
      <c r="H16" s="46" t="s">
        <v>345</v>
      </c>
      <c r="I16" s="48">
        <f>I15+20000</f>
        <v>111000</v>
      </c>
    </row>
    <row r="17" spans="1:9" ht="17.25" thickBot="1">
      <c r="A17" s="37" t="s">
        <v>71</v>
      </c>
      <c r="B17" s="141" t="s">
        <v>276</v>
      </c>
      <c r="C17" s="142"/>
      <c r="D17" s="142"/>
      <c r="E17" s="142"/>
      <c r="F17" s="143"/>
      <c r="H17" s="49" t="s">
        <v>346</v>
      </c>
      <c r="I17" s="50">
        <f>I16-10000</f>
        <v>101000</v>
      </c>
    </row>
    <row r="18" spans="1:9">
      <c r="A18" s="118" t="s">
        <v>73</v>
      </c>
      <c r="B18" s="135" t="s">
        <v>74</v>
      </c>
      <c r="C18" s="136"/>
      <c r="D18" s="136"/>
      <c r="E18" s="136"/>
      <c r="F18" s="137"/>
    </row>
    <row r="19" spans="1:9">
      <c r="A19" s="120"/>
      <c r="B19" s="138"/>
      <c r="C19" s="139"/>
      <c r="D19" s="139"/>
      <c r="E19" s="139"/>
      <c r="F19" s="140"/>
    </row>
    <row r="20" spans="1:9">
      <c r="A20" s="118" t="s">
        <v>75</v>
      </c>
      <c r="B20" s="148" t="s">
        <v>88</v>
      </c>
      <c r="C20" s="122"/>
      <c r="D20" s="122"/>
      <c r="E20" s="122"/>
      <c r="F20" s="123"/>
    </row>
    <row r="21" spans="1:9">
      <c r="A21" s="120"/>
      <c r="B21" s="127"/>
      <c r="C21" s="128"/>
      <c r="D21" s="128"/>
      <c r="E21" s="128"/>
      <c r="F21" s="129"/>
    </row>
    <row r="22" spans="1:9" ht="24" customHeight="1">
      <c r="A22" s="19" t="s">
        <v>76</v>
      </c>
      <c r="B22" s="130" t="s">
        <v>87</v>
      </c>
      <c r="C22" s="131"/>
      <c r="D22" s="131"/>
      <c r="E22" s="131"/>
      <c r="F22" s="132"/>
    </row>
  </sheetData>
  <mergeCells count="27">
    <mergeCell ref="H8:I8"/>
    <mergeCell ref="B12:F12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A13:A14"/>
    <mergeCell ref="B13:F13"/>
    <mergeCell ref="B14:F14"/>
    <mergeCell ref="B9:F9"/>
    <mergeCell ref="B10:F10"/>
    <mergeCell ref="A1:F2"/>
    <mergeCell ref="A3:A4"/>
    <mergeCell ref="B3:B4"/>
    <mergeCell ref="C3:C4"/>
    <mergeCell ref="D3:F4"/>
    <mergeCell ref="B11:F11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15" zoomScaleNormal="115" workbookViewId="0">
      <selection activeCell="H11" sqref="H11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27" customWidth="1"/>
    <col min="8" max="8" width="26" customWidth="1"/>
    <col min="9" max="9" width="23.625" customWidth="1"/>
  </cols>
  <sheetData>
    <row r="1" spans="1:9" ht="16.5" customHeight="1">
      <c r="A1" s="101" t="s">
        <v>441</v>
      </c>
      <c r="B1" s="102"/>
      <c r="C1" s="102"/>
      <c r="D1" s="102"/>
      <c r="E1" s="102"/>
      <c r="F1" s="103"/>
    </row>
    <row r="2" spans="1:9" ht="16.5" customHeight="1">
      <c r="A2" s="104"/>
      <c r="B2" s="105"/>
      <c r="C2" s="105"/>
      <c r="D2" s="105"/>
      <c r="E2" s="105"/>
      <c r="F2" s="106"/>
    </row>
    <row r="3" spans="1:9">
      <c r="A3" s="107" t="s">
        <v>2</v>
      </c>
      <c r="B3" s="108" t="s">
        <v>56</v>
      </c>
      <c r="C3" s="107" t="s">
        <v>57</v>
      </c>
      <c r="D3" s="110" t="s">
        <v>58</v>
      </c>
      <c r="E3" s="111"/>
      <c r="F3" s="112"/>
    </row>
    <row r="4" spans="1:9">
      <c r="A4" s="107"/>
      <c r="B4" s="109"/>
      <c r="C4" s="107"/>
      <c r="D4" s="113"/>
      <c r="E4" s="114"/>
      <c r="F4" s="115"/>
    </row>
    <row r="5" spans="1:9" ht="150" customHeight="1">
      <c r="A5" s="86" t="s">
        <v>442</v>
      </c>
      <c r="B5" s="88"/>
      <c r="C5" s="90">
        <v>246750</v>
      </c>
      <c r="D5" s="161" t="s">
        <v>450</v>
      </c>
      <c r="E5" s="93"/>
      <c r="F5" s="94"/>
    </row>
    <row r="6" spans="1:9" ht="150" customHeight="1" thickBot="1">
      <c r="A6" s="87"/>
      <c r="B6" s="89"/>
      <c r="C6" s="91"/>
      <c r="D6" s="95"/>
      <c r="E6" s="96"/>
      <c r="F6" s="97"/>
      <c r="G6" s="22" t="s">
        <v>443</v>
      </c>
    </row>
    <row r="7" spans="1:9">
      <c r="H7" s="79" t="s">
        <v>453</v>
      </c>
      <c r="I7" s="80"/>
    </row>
    <row r="8" spans="1:9" ht="17.25" thickBot="1">
      <c r="A8" s="98" t="s">
        <v>59</v>
      </c>
      <c r="B8" s="99"/>
      <c r="C8" s="99"/>
      <c r="D8" s="99"/>
      <c r="E8" s="99"/>
      <c r="F8" s="100"/>
      <c r="H8" s="46" t="s">
        <v>338</v>
      </c>
      <c r="I8" s="47">
        <f>66000+60000+30000+150000</f>
        <v>306000</v>
      </c>
    </row>
    <row r="9" spans="1:9" ht="17.25" thickTop="1">
      <c r="A9" s="66" t="s">
        <v>2</v>
      </c>
      <c r="B9" s="145" t="s">
        <v>444</v>
      </c>
      <c r="C9" s="146"/>
      <c r="D9" s="146"/>
      <c r="E9" s="146"/>
      <c r="F9" s="147"/>
      <c r="H9" s="46" t="s">
        <v>457</v>
      </c>
      <c r="I9" s="48">
        <v>16000</v>
      </c>
    </row>
    <row r="10" spans="1:9">
      <c r="A10" s="15" t="s">
        <v>61</v>
      </c>
      <c r="B10" s="83" t="s">
        <v>198</v>
      </c>
      <c r="C10" s="84"/>
      <c r="D10" s="84"/>
      <c r="E10" s="84"/>
      <c r="F10" s="85"/>
      <c r="H10" s="46" t="s">
        <v>461</v>
      </c>
      <c r="I10" s="56">
        <v>40000</v>
      </c>
    </row>
    <row r="11" spans="1:9">
      <c r="A11" s="16" t="s">
        <v>62</v>
      </c>
      <c r="B11" s="83" t="s">
        <v>445</v>
      </c>
      <c r="C11" s="84"/>
      <c r="D11" s="84"/>
      <c r="E11" s="84"/>
      <c r="F11" s="85"/>
      <c r="H11" s="46" t="s">
        <v>454</v>
      </c>
      <c r="I11" s="56">
        <f>10000*4</f>
        <v>40000</v>
      </c>
    </row>
    <row r="12" spans="1:9">
      <c r="A12" s="17" t="s">
        <v>63</v>
      </c>
      <c r="B12" s="83" t="s">
        <v>64</v>
      </c>
      <c r="C12" s="84"/>
      <c r="D12" s="84"/>
      <c r="E12" s="84"/>
      <c r="F12" s="85"/>
      <c r="H12" s="46" t="s">
        <v>342</v>
      </c>
      <c r="I12" s="56">
        <f>6000*4</f>
        <v>24000</v>
      </c>
    </row>
    <row r="13" spans="1:9">
      <c r="A13" s="118" t="s">
        <v>65</v>
      </c>
      <c r="B13" s="144" t="s">
        <v>66</v>
      </c>
      <c r="C13" s="144"/>
      <c r="D13" s="144"/>
      <c r="E13" s="144"/>
      <c r="F13" s="144"/>
      <c r="H13" s="68" t="s">
        <v>455</v>
      </c>
      <c r="I13" s="48">
        <f>(5000*5)+4000</f>
        <v>29000</v>
      </c>
    </row>
    <row r="14" spans="1:9">
      <c r="A14" s="120"/>
      <c r="B14" s="138" t="s">
        <v>67</v>
      </c>
      <c r="C14" s="139"/>
      <c r="D14" s="139"/>
      <c r="E14" s="139"/>
      <c r="F14" s="140"/>
      <c r="H14" s="46" t="s">
        <v>458</v>
      </c>
      <c r="I14" s="56">
        <f>14000*4</f>
        <v>56000</v>
      </c>
    </row>
    <row r="15" spans="1:9">
      <c r="A15" s="133" t="s">
        <v>68</v>
      </c>
      <c r="B15" s="135" t="s">
        <v>446</v>
      </c>
      <c r="C15" s="136"/>
      <c r="D15" s="136"/>
      <c r="E15" s="136"/>
      <c r="F15" s="137"/>
      <c r="H15" s="46" t="s">
        <v>343</v>
      </c>
      <c r="I15" s="48">
        <f>SUM(I8:I14)</f>
        <v>511000</v>
      </c>
    </row>
    <row r="16" spans="1:9">
      <c r="A16" s="134"/>
      <c r="B16" s="138" t="s">
        <v>447</v>
      </c>
      <c r="C16" s="139"/>
      <c r="D16" s="139"/>
      <c r="E16" s="139"/>
      <c r="F16" s="140"/>
      <c r="H16" s="46" t="s">
        <v>344</v>
      </c>
      <c r="I16" s="48">
        <f>I15/4</f>
        <v>127750</v>
      </c>
    </row>
    <row r="17" spans="1:9" ht="63.75" customHeight="1">
      <c r="A17" s="65" t="s">
        <v>71</v>
      </c>
      <c r="B17" s="141" t="s">
        <v>448</v>
      </c>
      <c r="C17" s="142"/>
      <c r="D17" s="142"/>
      <c r="E17" s="142"/>
      <c r="F17" s="143"/>
      <c r="H17" s="46" t="s">
        <v>345</v>
      </c>
      <c r="I17" s="48">
        <f>I16+20000</f>
        <v>147750</v>
      </c>
    </row>
    <row r="18" spans="1:9" ht="17.25" thickBot="1">
      <c r="A18" s="118" t="s">
        <v>73</v>
      </c>
      <c r="B18" s="135" t="s">
        <v>74</v>
      </c>
      <c r="C18" s="136"/>
      <c r="D18" s="136"/>
      <c r="E18" s="136"/>
      <c r="F18" s="137"/>
      <c r="H18" s="49" t="s">
        <v>346</v>
      </c>
      <c r="I18" s="50">
        <f>I17-10000</f>
        <v>137750</v>
      </c>
    </row>
    <row r="19" spans="1:9">
      <c r="A19" s="120"/>
      <c r="B19" s="138"/>
      <c r="C19" s="139"/>
      <c r="D19" s="139"/>
      <c r="E19" s="139"/>
      <c r="F19" s="140"/>
    </row>
    <row r="20" spans="1:9">
      <c r="A20" s="118" t="s">
        <v>75</v>
      </c>
      <c r="B20" s="148" t="s">
        <v>88</v>
      </c>
      <c r="C20" s="122"/>
      <c r="D20" s="122"/>
      <c r="E20" s="122"/>
      <c r="F20" s="123"/>
      <c r="H20" s="70" t="s">
        <v>456</v>
      </c>
      <c r="I20" s="69">
        <v>100000</v>
      </c>
    </row>
    <row r="21" spans="1:9">
      <c r="A21" s="120"/>
      <c r="B21" s="127"/>
      <c r="C21" s="128"/>
      <c r="D21" s="128"/>
      <c r="E21" s="128"/>
      <c r="F21" s="129"/>
    </row>
    <row r="22" spans="1:9" ht="24" customHeight="1">
      <c r="A22" s="19" t="s">
        <v>76</v>
      </c>
      <c r="B22" s="130" t="s">
        <v>87</v>
      </c>
      <c r="C22" s="131"/>
      <c r="D22" s="131"/>
      <c r="E22" s="131"/>
      <c r="F22" s="132"/>
    </row>
  </sheetData>
  <mergeCells count="27">
    <mergeCell ref="A20:A21"/>
    <mergeCell ref="B20:F21"/>
    <mergeCell ref="B22:F22"/>
    <mergeCell ref="H7:I7"/>
    <mergeCell ref="A15:A16"/>
    <mergeCell ref="B15:F15"/>
    <mergeCell ref="B16:F16"/>
    <mergeCell ref="B17:F17"/>
    <mergeCell ref="A18:A19"/>
    <mergeCell ref="B18:F19"/>
    <mergeCell ref="A8:F8"/>
    <mergeCell ref="B9:F9"/>
    <mergeCell ref="B10:F10"/>
    <mergeCell ref="B11:F11"/>
    <mergeCell ref="B12:F12"/>
    <mergeCell ref="A13:A14"/>
    <mergeCell ref="B13:F13"/>
    <mergeCell ref="B14:F14"/>
    <mergeCell ref="A1:F2"/>
    <mergeCell ref="A3:A4"/>
    <mergeCell ref="B3:B4"/>
    <mergeCell ref="C3:C4"/>
    <mergeCell ref="D3:F4"/>
    <mergeCell ref="A5:A6"/>
    <mergeCell ref="B5:B6"/>
    <mergeCell ref="C5:C6"/>
    <mergeCell ref="D5:F6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15" zoomScaleNormal="115" workbookViewId="0">
      <selection activeCell="H8" sqref="H8:I19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7.375" customWidth="1"/>
    <col min="7" max="7" width="44.75" customWidth="1"/>
    <col min="8" max="8" width="20.75" customWidth="1"/>
    <col min="9" max="9" width="8.5" bestFit="1" customWidth="1"/>
  </cols>
  <sheetData>
    <row r="1" spans="1:9" ht="16.5" customHeight="1">
      <c r="A1" s="101" t="s">
        <v>315</v>
      </c>
      <c r="B1" s="102"/>
      <c r="C1" s="102"/>
      <c r="D1" s="102"/>
      <c r="E1" s="102"/>
      <c r="F1" s="103"/>
    </row>
    <row r="2" spans="1:9" ht="16.5" customHeight="1">
      <c r="A2" s="104"/>
      <c r="B2" s="105"/>
      <c r="C2" s="105"/>
      <c r="D2" s="105"/>
      <c r="E2" s="105"/>
      <c r="F2" s="106"/>
    </row>
    <row r="3" spans="1:9">
      <c r="A3" s="107" t="s">
        <v>2</v>
      </c>
      <c r="B3" s="108" t="s">
        <v>56</v>
      </c>
      <c r="C3" s="107" t="s">
        <v>57</v>
      </c>
      <c r="D3" s="110" t="s">
        <v>58</v>
      </c>
      <c r="E3" s="111"/>
      <c r="F3" s="112"/>
    </row>
    <row r="4" spans="1:9">
      <c r="A4" s="107"/>
      <c r="B4" s="109"/>
      <c r="C4" s="107"/>
      <c r="D4" s="113"/>
      <c r="E4" s="114"/>
      <c r="F4" s="115"/>
    </row>
    <row r="5" spans="1:9" ht="84.75" customHeight="1">
      <c r="A5" s="86" t="s">
        <v>316</v>
      </c>
      <c r="B5" s="88"/>
      <c r="C5" s="90">
        <v>134250</v>
      </c>
      <c r="D5" s="92" t="s">
        <v>304</v>
      </c>
      <c r="E5" s="93"/>
      <c r="F5" s="94"/>
      <c r="G5" t="s">
        <v>263</v>
      </c>
    </row>
    <row r="6" spans="1:9" ht="96" customHeight="1">
      <c r="A6" s="87"/>
      <c r="B6" s="89"/>
      <c r="C6" s="91"/>
      <c r="D6" s="95"/>
      <c r="E6" s="96"/>
      <c r="F6" s="97"/>
      <c r="G6" s="22" t="s">
        <v>262</v>
      </c>
    </row>
    <row r="7" spans="1:9" ht="17.25" thickBot="1"/>
    <row r="8" spans="1:9" ht="17.25" thickBot="1">
      <c r="A8" s="98" t="s">
        <v>59</v>
      </c>
      <c r="B8" s="99"/>
      <c r="C8" s="99"/>
      <c r="D8" s="99"/>
      <c r="E8" s="99"/>
      <c r="F8" s="100"/>
      <c r="H8" s="79" t="s">
        <v>383</v>
      </c>
      <c r="I8" s="80"/>
    </row>
    <row r="9" spans="1:9" ht="17.25" thickTop="1">
      <c r="A9" s="29" t="s">
        <v>2</v>
      </c>
      <c r="B9" s="145" t="s">
        <v>223</v>
      </c>
      <c r="C9" s="146"/>
      <c r="D9" s="146"/>
      <c r="E9" s="146"/>
      <c r="F9" s="147"/>
      <c r="H9" s="46" t="s">
        <v>338</v>
      </c>
      <c r="I9" s="47">
        <f>66000+60000+30000+150000</f>
        <v>306000</v>
      </c>
    </row>
    <row r="10" spans="1:9">
      <c r="A10" s="15" t="s">
        <v>61</v>
      </c>
      <c r="B10" s="83" t="s">
        <v>198</v>
      </c>
      <c r="C10" s="84"/>
      <c r="D10" s="84"/>
      <c r="E10" s="84"/>
      <c r="F10" s="85"/>
      <c r="H10" s="46" t="s">
        <v>339</v>
      </c>
      <c r="I10" s="48">
        <v>0</v>
      </c>
    </row>
    <row r="11" spans="1:9">
      <c r="A11" s="16" t="s">
        <v>62</v>
      </c>
      <c r="B11" s="83" t="s">
        <v>224</v>
      </c>
      <c r="C11" s="84"/>
      <c r="D11" s="84"/>
      <c r="E11" s="84"/>
      <c r="F11" s="85"/>
      <c r="H11" s="46" t="s">
        <v>365</v>
      </c>
      <c r="I11" s="56">
        <v>8000</v>
      </c>
    </row>
    <row r="12" spans="1:9">
      <c r="A12" s="17" t="s">
        <v>63</v>
      </c>
      <c r="B12" s="83" t="s">
        <v>64</v>
      </c>
      <c r="C12" s="84"/>
      <c r="D12" s="84"/>
      <c r="E12" s="84"/>
      <c r="F12" s="85"/>
      <c r="H12" s="46" t="s">
        <v>384</v>
      </c>
      <c r="I12" s="56">
        <f>12000*4</f>
        <v>48000</v>
      </c>
    </row>
    <row r="13" spans="1:9">
      <c r="A13" s="118" t="s">
        <v>65</v>
      </c>
      <c r="B13" s="144" t="s">
        <v>66</v>
      </c>
      <c r="C13" s="144"/>
      <c r="D13" s="144"/>
      <c r="E13" s="144"/>
      <c r="F13" s="144"/>
      <c r="H13" s="46" t="s">
        <v>385</v>
      </c>
      <c r="I13" s="56">
        <f>3000*4</f>
        <v>12000</v>
      </c>
    </row>
    <row r="14" spans="1:9">
      <c r="A14" s="120"/>
      <c r="B14" s="138" t="s">
        <v>67</v>
      </c>
      <c r="C14" s="139"/>
      <c r="D14" s="139"/>
      <c r="E14" s="139"/>
      <c r="F14" s="140"/>
      <c r="H14" s="54" t="s">
        <v>386</v>
      </c>
      <c r="I14" s="56">
        <v>35000</v>
      </c>
    </row>
    <row r="15" spans="1:9">
      <c r="A15" s="133" t="s">
        <v>68</v>
      </c>
      <c r="B15" s="135" t="s">
        <v>69</v>
      </c>
      <c r="C15" s="136"/>
      <c r="D15" s="136"/>
      <c r="E15" s="136"/>
      <c r="F15" s="137"/>
      <c r="H15" s="46" t="s">
        <v>387</v>
      </c>
      <c r="I15" s="56">
        <f>12000*4</f>
        <v>48000</v>
      </c>
    </row>
    <row r="16" spans="1:9">
      <c r="A16" s="134"/>
      <c r="B16" s="138" t="s">
        <v>70</v>
      </c>
      <c r="C16" s="139"/>
      <c r="D16" s="139"/>
      <c r="E16" s="139"/>
      <c r="F16" s="140"/>
      <c r="H16" s="46" t="s">
        <v>343</v>
      </c>
      <c r="I16" s="48">
        <f>SUM(I9:I15)</f>
        <v>457000</v>
      </c>
    </row>
    <row r="17" spans="1:9">
      <c r="A17" s="28" t="s">
        <v>71</v>
      </c>
      <c r="B17" s="141" t="s">
        <v>225</v>
      </c>
      <c r="C17" s="142"/>
      <c r="D17" s="142"/>
      <c r="E17" s="142"/>
      <c r="F17" s="143"/>
      <c r="H17" s="46" t="s">
        <v>344</v>
      </c>
      <c r="I17" s="48">
        <f>I16/4</f>
        <v>114250</v>
      </c>
    </row>
    <row r="18" spans="1:9">
      <c r="A18" s="118" t="s">
        <v>73</v>
      </c>
      <c r="B18" s="135" t="s">
        <v>109</v>
      </c>
      <c r="C18" s="136"/>
      <c r="D18" s="136"/>
      <c r="E18" s="136"/>
      <c r="F18" s="137"/>
      <c r="H18" s="46" t="s">
        <v>345</v>
      </c>
      <c r="I18" s="48">
        <f>I17+20000</f>
        <v>134250</v>
      </c>
    </row>
    <row r="19" spans="1:9" ht="17.25" thickBot="1">
      <c r="A19" s="120"/>
      <c r="B19" s="138"/>
      <c r="C19" s="139"/>
      <c r="D19" s="139"/>
      <c r="E19" s="139"/>
      <c r="F19" s="140"/>
      <c r="H19" s="49" t="s">
        <v>346</v>
      </c>
      <c r="I19" s="50">
        <f>I18-10000</f>
        <v>124250</v>
      </c>
    </row>
    <row r="20" spans="1:9">
      <c r="A20" s="118" t="s">
        <v>75</v>
      </c>
      <c r="B20" s="148" t="s">
        <v>88</v>
      </c>
      <c r="C20" s="122"/>
      <c r="D20" s="122"/>
      <c r="E20" s="122"/>
      <c r="F20" s="123"/>
    </row>
    <row r="21" spans="1:9">
      <c r="A21" s="120"/>
      <c r="B21" s="127"/>
      <c r="C21" s="128"/>
      <c r="D21" s="128"/>
      <c r="E21" s="128"/>
      <c r="F21" s="129"/>
    </row>
    <row r="22" spans="1:9" ht="24" customHeight="1">
      <c r="A22" s="19" t="s">
        <v>76</v>
      </c>
      <c r="B22" s="130" t="s">
        <v>87</v>
      </c>
      <c r="C22" s="131"/>
      <c r="D22" s="131"/>
      <c r="E22" s="131"/>
      <c r="F22" s="132"/>
    </row>
  </sheetData>
  <mergeCells count="27">
    <mergeCell ref="H8:I8"/>
    <mergeCell ref="B9:F9"/>
    <mergeCell ref="B10:F10"/>
    <mergeCell ref="B11:F11"/>
    <mergeCell ref="A5:A6"/>
    <mergeCell ref="B5:B6"/>
    <mergeCell ref="C5:C6"/>
    <mergeCell ref="D5:F6"/>
    <mergeCell ref="A8:F8"/>
    <mergeCell ref="A1:F2"/>
    <mergeCell ref="A3:A4"/>
    <mergeCell ref="B3:B4"/>
    <mergeCell ref="C3:C4"/>
    <mergeCell ref="D3:F4"/>
    <mergeCell ref="B12:F12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A13:A14"/>
    <mergeCell ref="B13:F13"/>
    <mergeCell ref="B14:F14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15" zoomScaleNormal="115" workbookViewId="0">
      <selection activeCell="D5" sqref="D5:F6"/>
    </sheetView>
  </sheetViews>
  <sheetFormatPr defaultRowHeight="16.5"/>
  <cols>
    <col min="1" max="1" width="34.625" customWidth="1"/>
    <col min="2" max="3" width="13.625" customWidth="1"/>
    <col min="4" max="6" width="22.5" customWidth="1"/>
    <col min="7" max="7" width="26.875" customWidth="1"/>
    <col min="8" max="8" width="17.5" customWidth="1"/>
    <col min="9" max="9" width="15.25" customWidth="1"/>
  </cols>
  <sheetData>
    <row r="1" spans="1:9">
      <c r="A1" s="101" t="s">
        <v>306</v>
      </c>
      <c r="B1" s="102"/>
      <c r="C1" s="102"/>
      <c r="D1" s="102"/>
      <c r="E1" s="102"/>
      <c r="F1" s="103"/>
    </row>
    <row r="2" spans="1:9">
      <c r="A2" s="104"/>
      <c r="B2" s="105"/>
      <c r="C2" s="105"/>
      <c r="D2" s="105"/>
      <c r="E2" s="105"/>
      <c r="F2" s="106"/>
    </row>
    <row r="3" spans="1:9">
      <c r="A3" s="107" t="s">
        <v>238</v>
      </c>
      <c r="B3" s="108" t="s">
        <v>239</v>
      </c>
      <c r="C3" s="107" t="s">
        <v>240</v>
      </c>
      <c r="D3" s="110" t="s">
        <v>241</v>
      </c>
      <c r="E3" s="111"/>
      <c r="F3" s="112"/>
    </row>
    <row r="4" spans="1:9">
      <c r="A4" s="107"/>
      <c r="B4" s="109"/>
      <c r="C4" s="107"/>
      <c r="D4" s="113"/>
      <c r="E4" s="114"/>
      <c r="F4" s="115"/>
    </row>
    <row r="5" spans="1:9" ht="75.75" customHeight="1">
      <c r="A5" s="86" t="s">
        <v>417</v>
      </c>
      <c r="B5" s="162"/>
      <c r="C5" s="90">
        <v>121000</v>
      </c>
      <c r="D5" s="92" t="s">
        <v>305</v>
      </c>
      <c r="E5" s="93"/>
      <c r="F5" s="94"/>
      <c r="G5" s="22"/>
    </row>
    <row r="6" spans="1:9" ht="75.75" customHeight="1">
      <c r="A6" s="87"/>
      <c r="B6" s="89"/>
      <c r="C6" s="91"/>
      <c r="D6" s="95"/>
      <c r="E6" s="96"/>
      <c r="F6" s="97"/>
      <c r="G6" s="22" t="s">
        <v>388</v>
      </c>
    </row>
    <row r="7" spans="1:9" ht="17.25" thickBot="1"/>
    <row r="8" spans="1:9" ht="17.25" thickBot="1">
      <c r="A8" s="98" t="s">
        <v>242</v>
      </c>
      <c r="B8" s="99"/>
      <c r="C8" s="99"/>
      <c r="D8" s="99"/>
      <c r="E8" s="99"/>
      <c r="F8" s="100"/>
      <c r="H8" s="79" t="s">
        <v>389</v>
      </c>
      <c r="I8" s="80"/>
    </row>
    <row r="9" spans="1:9" ht="17.25" thickTop="1">
      <c r="A9" s="31" t="s">
        <v>238</v>
      </c>
      <c r="B9" s="145" t="s">
        <v>243</v>
      </c>
      <c r="C9" s="146"/>
      <c r="D9" s="146"/>
      <c r="E9" s="146"/>
      <c r="F9" s="147"/>
      <c r="H9" s="46" t="s">
        <v>338</v>
      </c>
      <c r="I9" s="47">
        <f>66000+60000+30000+150000</f>
        <v>306000</v>
      </c>
    </row>
    <row r="10" spans="1:9">
      <c r="A10" s="15" t="s">
        <v>244</v>
      </c>
      <c r="B10" s="83" t="s">
        <v>245</v>
      </c>
      <c r="C10" s="84"/>
      <c r="D10" s="84"/>
      <c r="E10" s="84"/>
      <c r="F10" s="85"/>
      <c r="H10" s="46" t="s">
        <v>339</v>
      </c>
      <c r="I10" s="48">
        <v>0</v>
      </c>
    </row>
    <row r="11" spans="1:9">
      <c r="A11" s="16" t="s">
        <v>62</v>
      </c>
      <c r="B11" s="83" t="s">
        <v>418</v>
      </c>
      <c r="C11" s="84"/>
      <c r="D11" s="84"/>
      <c r="E11" s="84"/>
      <c r="F11" s="85"/>
      <c r="H11" s="46" t="s">
        <v>365</v>
      </c>
      <c r="I11" s="56">
        <v>8000</v>
      </c>
    </row>
    <row r="12" spans="1:9">
      <c r="A12" s="17" t="s">
        <v>246</v>
      </c>
      <c r="B12" s="83" t="s">
        <v>247</v>
      </c>
      <c r="C12" s="84"/>
      <c r="D12" s="84"/>
      <c r="E12" s="84"/>
      <c r="F12" s="85"/>
      <c r="H12" s="46" t="s">
        <v>390</v>
      </c>
      <c r="I12" s="56">
        <f>(5000*5)+4000</f>
        <v>29000</v>
      </c>
    </row>
    <row r="13" spans="1:9">
      <c r="A13" s="118" t="s">
        <v>248</v>
      </c>
      <c r="B13" s="144" t="s">
        <v>249</v>
      </c>
      <c r="C13" s="144"/>
      <c r="D13" s="144"/>
      <c r="E13" s="144"/>
      <c r="F13" s="144"/>
      <c r="H13" s="46" t="s">
        <v>391</v>
      </c>
      <c r="I13" s="56">
        <f>9000*4</f>
        <v>36000</v>
      </c>
    </row>
    <row r="14" spans="1:9">
      <c r="A14" s="120"/>
      <c r="B14" s="138" t="s">
        <v>250</v>
      </c>
      <c r="C14" s="139"/>
      <c r="D14" s="139"/>
      <c r="E14" s="139"/>
      <c r="F14" s="140"/>
      <c r="H14" s="46" t="s">
        <v>392</v>
      </c>
      <c r="I14" s="56">
        <f>5000*5</f>
        <v>25000</v>
      </c>
    </row>
    <row r="15" spans="1:9">
      <c r="A15" s="133" t="s">
        <v>251</v>
      </c>
      <c r="B15" s="135" t="s">
        <v>252</v>
      </c>
      <c r="C15" s="136"/>
      <c r="D15" s="136"/>
      <c r="E15" s="136"/>
      <c r="F15" s="137"/>
      <c r="H15" s="46" t="s">
        <v>343</v>
      </c>
      <c r="I15" s="48">
        <f>SUM(I8:I14)</f>
        <v>404000</v>
      </c>
    </row>
    <row r="16" spans="1:9">
      <c r="A16" s="134"/>
      <c r="B16" s="138" t="s">
        <v>253</v>
      </c>
      <c r="C16" s="139"/>
      <c r="D16" s="139"/>
      <c r="E16" s="139"/>
      <c r="F16" s="140"/>
      <c r="H16" s="46" t="s">
        <v>344</v>
      </c>
      <c r="I16" s="48">
        <f>I15/4</f>
        <v>101000</v>
      </c>
    </row>
    <row r="17" spans="1:9">
      <c r="A17" s="30" t="s">
        <v>254</v>
      </c>
      <c r="B17" s="141" t="s">
        <v>255</v>
      </c>
      <c r="C17" s="142"/>
      <c r="D17" s="142"/>
      <c r="E17" s="142"/>
      <c r="F17" s="143"/>
      <c r="H17" s="46" t="s">
        <v>345</v>
      </c>
      <c r="I17" s="48">
        <f>I16+20000</f>
        <v>121000</v>
      </c>
    </row>
    <row r="18" spans="1:9" ht="17.25" thickBot="1">
      <c r="A18" s="118" t="s">
        <v>256</v>
      </c>
      <c r="B18" s="135" t="s">
        <v>257</v>
      </c>
      <c r="C18" s="136"/>
      <c r="D18" s="136"/>
      <c r="E18" s="136"/>
      <c r="F18" s="137"/>
      <c r="H18" s="49" t="s">
        <v>346</v>
      </c>
      <c r="I18" s="50">
        <f>I17-10000</f>
        <v>111000</v>
      </c>
    </row>
    <row r="19" spans="1:9">
      <c r="A19" s="120"/>
      <c r="B19" s="138"/>
      <c r="C19" s="139"/>
      <c r="D19" s="139"/>
      <c r="E19" s="139"/>
      <c r="F19" s="140"/>
    </row>
    <row r="20" spans="1:9">
      <c r="A20" s="118" t="s">
        <v>258</v>
      </c>
      <c r="B20" s="148" t="s">
        <v>314</v>
      </c>
      <c r="C20" s="122"/>
      <c r="D20" s="122"/>
      <c r="E20" s="122"/>
      <c r="F20" s="123"/>
    </row>
    <row r="21" spans="1:9">
      <c r="A21" s="120"/>
      <c r="B21" s="127"/>
      <c r="C21" s="128"/>
      <c r="D21" s="128"/>
      <c r="E21" s="128"/>
      <c r="F21" s="129"/>
    </row>
    <row r="22" spans="1:9">
      <c r="A22" s="19" t="s">
        <v>259</v>
      </c>
      <c r="B22" s="130" t="s">
        <v>260</v>
      </c>
      <c r="C22" s="131"/>
      <c r="D22" s="131"/>
      <c r="E22" s="131"/>
      <c r="F22" s="132"/>
    </row>
  </sheetData>
  <mergeCells count="27">
    <mergeCell ref="H8:I8"/>
    <mergeCell ref="B9:F9"/>
    <mergeCell ref="B10:F10"/>
    <mergeCell ref="B11:F11"/>
    <mergeCell ref="A5:A6"/>
    <mergeCell ref="B5:B6"/>
    <mergeCell ref="C5:C6"/>
    <mergeCell ref="D5:F6"/>
    <mergeCell ref="A8:F8"/>
    <mergeCell ref="A1:F2"/>
    <mergeCell ref="A3:A4"/>
    <mergeCell ref="B3:B4"/>
    <mergeCell ref="C3:C4"/>
    <mergeCell ref="D3:F4"/>
    <mergeCell ref="B12:F12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A13:A14"/>
    <mergeCell ref="B13:F13"/>
    <mergeCell ref="B14:F14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0"/>
  <sheetViews>
    <sheetView tabSelected="1" topLeftCell="B1" zoomScaleNormal="100" zoomScaleSheetLayoutView="100" workbookViewId="0">
      <selection activeCell="F8" sqref="F8"/>
    </sheetView>
  </sheetViews>
  <sheetFormatPr defaultRowHeight="16.5"/>
  <cols>
    <col min="2" max="2" width="6.75" style="1" customWidth="1"/>
    <col min="3" max="3" width="13" customWidth="1"/>
    <col min="4" max="4" width="8.375" customWidth="1"/>
    <col min="5" max="5" width="10.875" customWidth="1"/>
    <col min="6" max="6" width="75.75" customWidth="1"/>
    <col min="7" max="7" width="18.25" style="1" customWidth="1"/>
    <col min="8" max="9" width="9.375" style="1" customWidth="1"/>
    <col min="10" max="10" width="13.25" style="2" customWidth="1"/>
    <col min="11" max="11" width="17.5" style="2" bestFit="1" customWidth="1"/>
    <col min="12" max="12" width="18.25" style="2" bestFit="1" customWidth="1"/>
    <col min="13" max="13" width="16.5" customWidth="1"/>
  </cols>
  <sheetData>
    <row r="1" spans="2:13" ht="31.5">
      <c r="B1" s="82" t="s">
        <v>462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2:13" ht="17.25" thickBot="1"/>
    <row r="3" spans="2:13" ht="24.95" customHeight="1" thickBot="1">
      <c r="B3" s="3" t="s">
        <v>0</v>
      </c>
      <c r="C3" s="3" t="s">
        <v>1</v>
      </c>
      <c r="D3" s="3" t="s">
        <v>43</v>
      </c>
      <c r="E3" s="3" t="s">
        <v>125</v>
      </c>
      <c r="F3" s="3" t="s">
        <v>2</v>
      </c>
      <c r="G3" s="3" t="s">
        <v>37</v>
      </c>
      <c r="H3" s="3" t="s">
        <v>53</v>
      </c>
      <c r="I3" s="3" t="s">
        <v>50</v>
      </c>
      <c r="J3" s="4" t="s">
        <v>38</v>
      </c>
      <c r="K3" s="4" t="s">
        <v>261</v>
      </c>
      <c r="L3" s="4" t="s">
        <v>39</v>
      </c>
      <c r="M3" s="3" t="s">
        <v>3</v>
      </c>
    </row>
    <row r="4" spans="2:13" ht="24.95" customHeight="1" thickBot="1">
      <c r="B4" s="39">
        <v>1</v>
      </c>
      <c r="C4" s="39" t="s">
        <v>79</v>
      </c>
      <c r="D4" s="39" t="s">
        <v>44</v>
      </c>
      <c r="E4" s="39" t="s">
        <v>126</v>
      </c>
      <c r="F4" s="40" t="s">
        <v>329</v>
      </c>
      <c r="G4" s="39" t="s">
        <v>42</v>
      </c>
      <c r="H4" s="39">
        <v>10</v>
      </c>
      <c r="I4" s="39" t="s">
        <v>51</v>
      </c>
      <c r="J4" s="62">
        <v>30000</v>
      </c>
      <c r="K4" s="41">
        <v>89000</v>
      </c>
      <c r="L4" s="44">
        <f t="shared" ref="L4:L24" si="0">K4-J4</f>
        <v>59000</v>
      </c>
      <c r="M4" s="39" t="s">
        <v>139</v>
      </c>
    </row>
    <row r="5" spans="2:13" ht="24.95" customHeight="1" thickBot="1">
      <c r="B5" s="39">
        <v>2</v>
      </c>
      <c r="C5" s="39" t="s">
        <v>80</v>
      </c>
      <c r="D5" s="39" t="s">
        <v>44</v>
      </c>
      <c r="E5" s="39" t="s">
        <v>128</v>
      </c>
      <c r="F5" s="40" t="s">
        <v>283</v>
      </c>
      <c r="G5" s="39" t="s">
        <v>42</v>
      </c>
      <c r="H5" s="39">
        <v>4</v>
      </c>
      <c r="I5" s="39" t="s">
        <v>52</v>
      </c>
      <c r="J5" s="62">
        <v>50000</v>
      </c>
      <c r="K5" s="41">
        <v>160000</v>
      </c>
      <c r="L5" s="44">
        <f t="shared" si="0"/>
        <v>110000</v>
      </c>
      <c r="M5" s="39" t="s">
        <v>137</v>
      </c>
    </row>
    <row r="6" spans="2:13" ht="24.95" customHeight="1" thickBot="1">
      <c r="B6" s="11">
        <v>3</v>
      </c>
      <c r="C6" s="11" t="s">
        <v>81</v>
      </c>
      <c r="D6" s="5" t="s">
        <v>44</v>
      </c>
      <c r="E6" s="5" t="s">
        <v>128</v>
      </c>
      <c r="F6" s="12" t="s">
        <v>284</v>
      </c>
      <c r="G6" s="5" t="s">
        <v>42</v>
      </c>
      <c r="H6" s="11">
        <v>4</v>
      </c>
      <c r="I6" s="11" t="s">
        <v>51</v>
      </c>
      <c r="J6" s="63">
        <v>50000</v>
      </c>
      <c r="K6" s="13">
        <v>161250</v>
      </c>
      <c r="L6" s="45">
        <f t="shared" si="0"/>
        <v>111250</v>
      </c>
      <c r="M6" s="11" t="s">
        <v>137</v>
      </c>
    </row>
    <row r="7" spans="2:13" ht="24.95" customHeight="1" thickBot="1">
      <c r="B7" s="11">
        <v>4</v>
      </c>
      <c r="C7" s="11" t="s">
        <v>24</v>
      </c>
      <c r="D7" s="5" t="s">
        <v>44</v>
      </c>
      <c r="E7" s="5" t="s">
        <v>126</v>
      </c>
      <c r="F7" s="12" t="s">
        <v>282</v>
      </c>
      <c r="G7" s="5" t="s">
        <v>42</v>
      </c>
      <c r="H7" s="11">
        <v>4</v>
      </c>
      <c r="I7" s="11" t="s">
        <v>52</v>
      </c>
      <c r="J7" s="63">
        <v>50000</v>
      </c>
      <c r="K7" s="13">
        <v>132500</v>
      </c>
      <c r="L7" s="45">
        <f t="shared" si="0"/>
        <v>82500</v>
      </c>
      <c r="M7" s="11" t="s">
        <v>139</v>
      </c>
    </row>
    <row r="8" spans="2:13" ht="24.95" customHeight="1" thickBot="1">
      <c r="B8" s="39">
        <v>5</v>
      </c>
      <c r="C8" s="39" t="s">
        <v>27</v>
      </c>
      <c r="D8" s="39" t="s">
        <v>44</v>
      </c>
      <c r="E8" s="39" t="s">
        <v>129</v>
      </c>
      <c r="F8" s="40" t="s">
        <v>290</v>
      </c>
      <c r="G8" s="39" t="s">
        <v>42</v>
      </c>
      <c r="H8" s="39">
        <v>4</v>
      </c>
      <c r="I8" s="39" t="s">
        <v>84</v>
      </c>
      <c r="J8" s="62">
        <v>50000</v>
      </c>
      <c r="K8" s="41">
        <v>45000</v>
      </c>
      <c r="L8" s="44">
        <f t="shared" si="0"/>
        <v>-5000</v>
      </c>
      <c r="M8" s="39" t="s">
        <v>137</v>
      </c>
    </row>
    <row r="9" spans="2:13" ht="24.95" customHeight="1" thickBot="1">
      <c r="B9" s="11">
        <v>6</v>
      </c>
      <c r="C9" s="11" t="s">
        <v>82</v>
      </c>
      <c r="D9" s="5" t="s">
        <v>44</v>
      </c>
      <c r="E9" s="5" t="s">
        <v>130</v>
      </c>
      <c r="F9" s="12" t="s">
        <v>285</v>
      </c>
      <c r="G9" s="5" t="s">
        <v>42</v>
      </c>
      <c r="H9" s="11">
        <v>20</v>
      </c>
      <c r="I9" s="11" t="s">
        <v>84</v>
      </c>
      <c r="J9" s="63">
        <v>50000</v>
      </c>
      <c r="K9" s="51" t="s">
        <v>353</v>
      </c>
      <c r="L9" s="52" t="s">
        <v>353</v>
      </c>
      <c r="M9" s="11" t="s">
        <v>137</v>
      </c>
    </row>
    <row r="10" spans="2:13" s="61" customFormat="1" ht="24.95" customHeight="1" thickBot="1">
      <c r="B10" s="11">
        <v>7</v>
      </c>
      <c r="C10" s="11" t="s">
        <v>83</v>
      </c>
      <c r="D10" s="11" t="s">
        <v>44</v>
      </c>
      <c r="E10" s="11" t="s">
        <v>130</v>
      </c>
      <c r="F10" s="12" t="s">
        <v>286</v>
      </c>
      <c r="G10" s="11" t="s">
        <v>42</v>
      </c>
      <c r="H10" s="11">
        <v>4</v>
      </c>
      <c r="I10" s="11" t="s">
        <v>51</v>
      </c>
      <c r="J10" s="63">
        <v>50000</v>
      </c>
      <c r="K10" s="13">
        <v>161300</v>
      </c>
      <c r="L10" s="60">
        <f t="shared" si="0"/>
        <v>111300</v>
      </c>
      <c r="M10" s="11" t="s">
        <v>138</v>
      </c>
    </row>
    <row r="11" spans="2:13" s="61" customFormat="1" ht="24.95" customHeight="1" thickBot="1">
      <c r="B11" s="11">
        <v>8</v>
      </c>
      <c r="C11" s="11" t="s">
        <v>419</v>
      </c>
      <c r="D11" s="11" t="s">
        <v>44</v>
      </c>
      <c r="E11" s="11" t="s">
        <v>130</v>
      </c>
      <c r="F11" s="12" t="s">
        <v>287</v>
      </c>
      <c r="G11" s="11" t="s">
        <v>42</v>
      </c>
      <c r="H11" s="11">
        <v>4</v>
      </c>
      <c r="I11" s="11" t="s">
        <v>415</v>
      </c>
      <c r="J11" s="63">
        <v>50000</v>
      </c>
      <c r="K11" s="13">
        <v>131300</v>
      </c>
      <c r="L11" s="60">
        <f t="shared" si="0"/>
        <v>81300</v>
      </c>
      <c r="M11" s="11" t="s">
        <v>138</v>
      </c>
    </row>
    <row r="12" spans="2:13" ht="24.95" customHeight="1" thickBot="1">
      <c r="B12" s="11">
        <v>9</v>
      </c>
      <c r="C12" s="11" t="s">
        <v>86</v>
      </c>
      <c r="D12" s="5" t="s">
        <v>55</v>
      </c>
      <c r="E12" s="5" t="s">
        <v>126</v>
      </c>
      <c r="F12" s="12" t="s">
        <v>288</v>
      </c>
      <c r="G12" s="5" t="s">
        <v>42</v>
      </c>
      <c r="H12" s="11">
        <v>4</v>
      </c>
      <c r="I12" s="11" t="s">
        <v>121</v>
      </c>
      <c r="J12" s="63">
        <v>50000</v>
      </c>
      <c r="K12" s="13">
        <v>136500</v>
      </c>
      <c r="L12" s="45">
        <f t="shared" si="0"/>
        <v>86500</v>
      </c>
      <c r="M12" s="11" t="s">
        <v>137</v>
      </c>
    </row>
    <row r="13" spans="2:13" ht="24.95" customHeight="1" thickBot="1">
      <c r="B13" s="11">
        <v>10</v>
      </c>
      <c r="C13" s="11" t="s">
        <v>127</v>
      </c>
      <c r="D13" s="5" t="s">
        <v>55</v>
      </c>
      <c r="E13" s="5" t="s">
        <v>236</v>
      </c>
      <c r="F13" s="12" t="s">
        <v>289</v>
      </c>
      <c r="G13" s="5" t="s">
        <v>42</v>
      </c>
      <c r="H13" s="11">
        <v>4</v>
      </c>
      <c r="I13" s="11" t="s">
        <v>52</v>
      </c>
      <c r="J13" s="63">
        <v>50000</v>
      </c>
      <c r="K13" s="13">
        <v>117000</v>
      </c>
      <c r="L13" s="45">
        <f t="shared" si="0"/>
        <v>67000</v>
      </c>
      <c r="M13" s="11" t="s">
        <v>136</v>
      </c>
    </row>
    <row r="14" spans="2:13" ht="24.95" customHeight="1" thickBot="1">
      <c r="B14" s="11">
        <v>11</v>
      </c>
      <c r="C14" s="11" t="s">
        <v>143</v>
      </c>
      <c r="D14" s="5" t="s">
        <v>44</v>
      </c>
      <c r="E14" s="5" t="s">
        <v>144</v>
      </c>
      <c r="F14" s="12" t="s">
        <v>293</v>
      </c>
      <c r="G14" s="5" t="s">
        <v>42</v>
      </c>
      <c r="H14" s="11">
        <v>4</v>
      </c>
      <c r="I14" s="11" t="s">
        <v>416</v>
      </c>
      <c r="J14" s="63">
        <v>50000</v>
      </c>
      <c r="K14" s="13">
        <v>118750</v>
      </c>
      <c r="L14" s="45">
        <f t="shared" si="0"/>
        <v>68750</v>
      </c>
      <c r="M14" s="11" t="s">
        <v>145</v>
      </c>
    </row>
    <row r="15" spans="2:13" ht="24.95" customHeight="1" thickBot="1">
      <c r="B15" s="11">
        <v>12</v>
      </c>
      <c r="C15" s="11" t="s">
        <v>146</v>
      </c>
      <c r="D15" s="5" t="s">
        <v>44</v>
      </c>
      <c r="E15" s="5" t="s">
        <v>144</v>
      </c>
      <c r="F15" s="12" t="s">
        <v>294</v>
      </c>
      <c r="G15" s="5" t="s">
        <v>42</v>
      </c>
      <c r="H15" s="11">
        <v>4</v>
      </c>
      <c r="I15" s="11" t="s">
        <v>52</v>
      </c>
      <c r="J15" s="63">
        <v>50000</v>
      </c>
      <c r="K15" s="13">
        <v>138500</v>
      </c>
      <c r="L15" s="45">
        <f t="shared" si="0"/>
        <v>88500</v>
      </c>
      <c r="M15" s="11" t="s">
        <v>145</v>
      </c>
    </row>
    <row r="16" spans="2:13" ht="24.95" customHeight="1" thickBot="1">
      <c r="B16" s="39">
        <v>13</v>
      </c>
      <c r="C16" s="42" t="s">
        <v>279</v>
      </c>
      <c r="D16" s="39" t="s">
        <v>44</v>
      </c>
      <c r="E16" s="39" t="s">
        <v>144</v>
      </c>
      <c r="F16" s="40" t="s">
        <v>440</v>
      </c>
      <c r="G16" s="39" t="s">
        <v>42</v>
      </c>
      <c r="H16" s="39">
        <v>4</v>
      </c>
      <c r="I16" s="39" t="s">
        <v>52</v>
      </c>
      <c r="J16" s="62">
        <v>50000</v>
      </c>
      <c r="K16" s="41">
        <v>113000</v>
      </c>
      <c r="L16" s="44">
        <f t="shared" si="0"/>
        <v>63000</v>
      </c>
      <c r="M16" s="39" t="s">
        <v>139</v>
      </c>
    </row>
    <row r="17" spans="2:13" ht="24.95" customHeight="1" thickBot="1">
      <c r="B17" s="11">
        <v>14</v>
      </c>
      <c r="C17" s="67" t="s">
        <v>439</v>
      </c>
      <c r="D17" s="11" t="s">
        <v>45</v>
      </c>
      <c r="E17" s="11" t="s">
        <v>144</v>
      </c>
      <c r="F17" s="12" t="s">
        <v>438</v>
      </c>
      <c r="G17" s="11" t="s">
        <v>42</v>
      </c>
      <c r="H17" s="11">
        <v>4</v>
      </c>
      <c r="I17" s="11" t="s">
        <v>52</v>
      </c>
      <c r="J17" s="63">
        <v>50000</v>
      </c>
      <c r="K17" s="13">
        <v>110500</v>
      </c>
      <c r="L17" s="60">
        <f t="shared" ref="L17" si="1">K17-J17</f>
        <v>60500</v>
      </c>
      <c r="M17" s="11" t="s">
        <v>139</v>
      </c>
    </row>
    <row r="18" spans="2:13" ht="24.95" customHeight="1" thickBot="1">
      <c r="B18" s="11">
        <v>15</v>
      </c>
      <c r="C18" s="11" t="s">
        <v>227</v>
      </c>
      <c r="D18" s="5" t="s">
        <v>44</v>
      </c>
      <c r="E18" s="11" t="s">
        <v>226</v>
      </c>
      <c r="F18" s="12" t="s">
        <v>295</v>
      </c>
      <c r="G18" s="5" t="s">
        <v>42</v>
      </c>
      <c r="H18" s="11">
        <v>4</v>
      </c>
      <c r="I18" s="11" t="s">
        <v>52</v>
      </c>
      <c r="J18" s="63">
        <v>50000</v>
      </c>
      <c r="K18" s="13">
        <v>134250</v>
      </c>
      <c r="L18" s="45">
        <f t="shared" si="0"/>
        <v>84250</v>
      </c>
      <c r="M18" s="11" t="s">
        <v>139</v>
      </c>
    </row>
    <row r="19" spans="2:13" ht="24.95" customHeight="1" thickBot="1">
      <c r="B19" s="39">
        <v>16</v>
      </c>
      <c r="C19" s="39" t="s">
        <v>234</v>
      </c>
      <c r="D19" s="43" t="s">
        <v>44</v>
      </c>
      <c r="E19" s="39" t="s">
        <v>235</v>
      </c>
      <c r="F19" s="40" t="s">
        <v>292</v>
      </c>
      <c r="G19" s="39" t="s">
        <v>42</v>
      </c>
      <c r="H19" s="39">
        <v>4</v>
      </c>
      <c r="I19" s="39" t="s">
        <v>280</v>
      </c>
      <c r="J19" s="62">
        <v>50000</v>
      </c>
      <c r="K19" s="41">
        <v>121000</v>
      </c>
      <c r="L19" s="44">
        <f t="shared" si="0"/>
        <v>71000</v>
      </c>
      <c r="M19" s="39" t="s">
        <v>136</v>
      </c>
    </row>
    <row r="20" spans="2:13" ht="24.95" customHeight="1" thickBot="1">
      <c r="B20" s="11">
        <v>17</v>
      </c>
      <c r="C20" s="11" t="s">
        <v>272</v>
      </c>
      <c r="D20" s="32" t="s">
        <v>44</v>
      </c>
      <c r="E20" s="11" t="s">
        <v>131</v>
      </c>
      <c r="F20" s="12" t="s">
        <v>422</v>
      </c>
      <c r="G20" s="5" t="s">
        <v>267</v>
      </c>
      <c r="H20" s="11">
        <v>4</v>
      </c>
      <c r="I20" s="11" t="s">
        <v>268</v>
      </c>
      <c r="J20" s="63">
        <v>50000</v>
      </c>
      <c r="K20" s="13">
        <v>87333</v>
      </c>
      <c r="L20" s="45">
        <f t="shared" si="0"/>
        <v>37333</v>
      </c>
      <c r="M20" s="11" t="s">
        <v>278</v>
      </c>
    </row>
    <row r="21" spans="2:13" ht="24.95" customHeight="1" thickBot="1">
      <c r="B21" s="11">
        <v>18</v>
      </c>
      <c r="C21" s="11" t="s">
        <v>142</v>
      </c>
      <c r="D21" s="11" t="s">
        <v>44</v>
      </c>
      <c r="E21" s="11" t="s">
        <v>131</v>
      </c>
      <c r="F21" s="12" t="s">
        <v>318</v>
      </c>
      <c r="G21" s="5" t="s">
        <v>42</v>
      </c>
      <c r="H21" s="11">
        <v>4</v>
      </c>
      <c r="I21" s="11" t="s">
        <v>84</v>
      </c>
      <c r="J21" s="63">
        <v>50000</v>
      </c>
      <c r="K21" s="13">
        <v>113500</v>
      </c>
      <c r="L21" s="45">
        <f t="shared" si="0"/>
        <v>63500</v>
      </c>
      <c r="M21" s="11" t="s">
        <v>141</v>
      </c>
    </row>
    <row r="22" spans="2:13" ht="24.95" customHeight="1" thickBot="1">
      <c r="B22" s="39">
        <v>19</v>
      </c>
      <c r="C22" s="39" t="s">
        <v>17</v>
      </c>
      <c r="D22" s="39" t="s">
        <v>47</v>
      </c>
      <c r="E22" s="39" t="s">
        <v>131</v>
      </c>
      <c r="F22" s="40" t="s">
        <v>296</v>
      </c>
      <c r="G22" s="39" t="s">
        <v>42</v>
      </c>
      <c r="H22" s="39">
        <v>4</v>
      </c>
      <c r="I22" s="39" t="s">
        <v>237</v>
      </c>
      <c r="J22" s="62">
        <v>50000</v>
      </c>
      <c r="K22" s="41">
        <v>55000</v>
      </c>
      <c r="L22" s="44">
        <f t="shared" si="0"/>
        <v>5000</v>
      </c>
      <c r="M22" s="39" t="s">
        <v>140</v>
      </c>
    </row>
    <row r="23" spans="2:13" ht="24.95" customHeight="1" thickBot="1">
      <c r="B23" s="11">
        <v>20</v>
      </c>
      <c r="C23" s="11" t="s">
        <v>21</v>
      </c>
      <c r="D23" s="11" t="s">
        <v>45</v>
      </c>
      <c r="E23" s="5" t="s">
        <v>126</v>
      </c>
      <c r="F23" s="12" t="s">
        <v>297</v>
      </c>
      <c r="G23" s="5" t="s">
        <v>42</v>
      </c>
      <c r="H23" s="11">
        <v>4</v>
      </c>
      <c r="I23" s="11" t="s">
        <v>85</v>
      </c>
      <c r="J23" s="63">
        <v>50000</v>
      </c>
      <c r="K23" s="13">
        <v>299900</v>
      </c>
      <c r="L23" s="45">
        <f t="shared" si="0"/>
        <v>249900</v>
      </c>
      <c r="M23" s="11" t="s">
        <v>136</v>
      </c>
    </row>
    <row r="24" spans="2:13" ht="24.95" customHeight="1" thickBot="1">
      <c r="B24" s="11">
        <v>21</v>
      </c>
      <c r="C24" s="11" t="s">
        <v>8</v>
      </c>
      <c r="D24" s="11" t="s">
        <v>45</v>
      </c>
      <c r="E24" s="11" t="s">
        <v>131</v>
      </c>
      <c r="F24" s="12" t="s">
        <v>298</v>
      </c>
      <c r="G24" s="5" t="s">
        <v>42</v>
      </c>
      <c r="H24" s="11">
        <v>2</v>
      </c>
      <c r="I24" s="11" t="s">
        <v>134</v>
      </c>
      <c r="J24" s="63">
        <v>30000</v>
      </c>
      <c r="K24" s="13">
        <v>180000</v>
      </c>
      <c r="L24" s="45">
        <f t="shared" si="0"/>
        <v>150000</v>
      </c>
      <c r="M24" s="11" t="s">
        <v>141</v>
      </c>
    </row>
    <row r="28" spans="2:13" ht="31.5">
      <c r="B28" s="82" t="s">
        <v>41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</row>
    <row r="29" spans="2:13" ht="17.25" thickBot="1"/>
    <row r="30" spans="2:13" ht="24.95" customHeight="1" thickBot="1">
      <c r="B30" s="3" t="s">
        <v>0</v>
      </c>
      <c r="C30" s="3" t="s">
        <v>1</v>
      </c>
      <c r="D30" s="3" t="s">
        <v>1</v>
      </c>
      <c r="E30" s="3"/>
      <c r="F30" s="3" t="s">
        <v>2</v>
      </c>
      <c r="G30" s="3" t="s">
        <v>37</v>
      </c>
      <c r="H30" s="3" t="s">
        <v>40</v>
      </c>
      <c r="I30" s="3" t="s">
        <v>40</v>
      </c>
      <c r="J30" s="4" t="s">
        <v>38</v>
      </c>
      <c r="K30" s="4"/>
      <c r="L30" s="4" t="s">
        <v>39</v>
      </c>
      <c r="M30" s="3" t="s">
        <v>3</v>
      </c>
    </row>
    <row r="31" spans="2:13" ht="24.95" customHeight="1" thickBot="1">
      <c r="B31" s="5">
        <v>1</v>
      </c>
      <c r="C31" s="5" t="s">
        <v>4</v>
      </c>
      <c r="D31" s="5" t="s">
        <v>4</v>
      </c>
      <c r="E31" s="5"/>
      <c r="F31" s="6" t="s">
        <v>5</v>
      </c>
      <c r="G31" s="5" t="s">
        <v>6</v>
      </c>
      <c r="H31" s="5">
        <v>1</v>
      </c>
      <c r="I31" s="5">
        <v>1</v>
      </c>
      <c r="J31" s="7">
        <v>65000</v>
      </c>
      <c r="K31" s="7"/>
      <c r="L31" s="7">
        <v>65000</v>
      </c>
      <c r="M31" s="5"/>
    </row>
    <row r="32" spans="2:13" ht="24.95" customHeight="1" thickBot="1">
      <c r="B32" s="5">
        <v>2</v>
      </c>
      <c r="C32" s="8" t="s">
        <v>7</v>
      </c>
      <c r="D32" s="8" t="s">
        <v>7</v>
      </c>
      <c r="E32" s="8"/>
      <c r="F32" s="9" t="s">
        <v>36</v>
      </c>
      <c r="G32" s="8" t="s">
        <v>6</v>
      </c>
      <c r="H32" s="8">
        <v>1</v>
      </c>
      <c r="I32" s="8">
        <v>1</v>
      </c>
      <c r="J32" s="10">
        <v>25000</v>
      </c>
      <c r="K32" s="10"/>
      <c r="L32" s="10">
        <v>25000</v>
      </c>
      <c r="M32" s="8"/>
    </row>
    <row r="33" spans="2:13" ht="24.95" customHeight="1" thickBot="1">
      <c r="B33" s="5">
        <v>3</v>
      </c>
      <c r="C33" s="5" t="s">
        <v>8</v>
      </c>
      <c r="D33" s="5" t="s">
        <v>8</v>
      </c>
      <c r="E33" s="5"/>
      <c r="F33" s="6" t="s">
        <v>9</v>
      </c>
      <c r="G33" s="5" t="s">
        <v>6</v>
      </c>
      <c r="H33" s="5">
        <v>2</v>
      </c>
      <c r="I33" s="5">
        <v>2</v>
      </c>
      <c r="J33" s="7">
        <v>180000</v>
      </c>
      <c r="K33" s="7"/>
      <c r="L33" s="7">
        <v>180000</v>
      </c>
      <c r="M33" s="5" t="s">
        <v>10</v>
      </c>
    </row>
    <row r="34" spans="2:13" ht="24.95" customHeight="1" thickBot="1">
      <c r="B34" s="5">
        <v>4</v>
      </c>
      <c r="C34" s="5" t="s">
        <v>11</v>
      </c>
      <c r="D34" s="5" t="s">
        <v>11</v>
      </c>
      <c r="E34" s="5"/>
      <c r="F34" s="6" t="s">
        <v>12</v>
      </c>
      <c r="G34" s="5" t="s">
        <v>6</v>
      </c>
      <c r="H34" s="5">
        <v>2</v>
      </c>
      <c r="I34" s="5">
        <v>2</v>
      </c>
      <c r="J34" s="7">
        <v>300000</v>
      </c>
      <c r="K34" s="7"/>
      <c r="L34" s="7">
        <v>300000</v>
      </c>
      <c r="M34" s="5" t="s">
        <v>10</v>
      </c>
    </row>
    <row r="35" spans="2:13" ht="24.95" customHeight="1" thickBot="1">
      <c r="B35" s="5">
        <v>5</v>
      </c>
      <c r="C35" s="5" t="s">
        <v>13</v>
      </c>
      <c r="D35" s="5" t="s">
        <v>13</v>
      </c>
      <c r="E35" s="5"/>
      <c r="F35" s="6" t="s">
        <v>14</v>
      </c>
      <c r="G35" s="5" t="s">
        <v>6</v>
      </c>
      <c r="H35" s="5">
        <v>4</v>
      </c>
      <c r="I35" s="5">
        <v>4</v>
      </c>
      <c r="J35" s="7">
        <v>271500</v>
      </c>
      <c r="K35" s="7"/>
      <c r="L35" s="7">
        <v>271500</v>
      </c>
      <c r="M35" s="5" t="s">
        <v>10</v>
      </c>
    </row>
    <row r="36" spans="2:13" ht="24.95" customHeight="1" thickBot="1">
      <c r="B36" s="5">
        <v>6</v>
      </c>
      <c r="C36" s="5" t="s">
        <v>15</v>
      </c>
      <c r="D36" s="5" t="s">
        <v>15</v>
      </c>
      <c r="E36" s="5"/>
      <c r="F36" s="6" t="s">
        <v>16</v>
      </c>
      <c r="G36" s="5" t="s">
        <v>6</v>
      </c>
      <c r="H36" s="5">
        <v>4</v>
      </c>
      <c r="I36" s="5">
        <v>4</v>
      </c>
      <c r="J36" s="7">
        <v>342000</v>
      </c>
      <c r="K36" s="7"/>
      <c r="L36" s="7">
        <v>342000</v>
      </c>
      <c r="M36" s="5" t="s">
        <v>10</v>
      </c>
    </row>
    <row r="37" spans="2:13" ht="24.95" customHeight="1" thickBot="1">
      <c r="B37" s="5">
        <v>7</v>
      </c>
      <c r="C37" s="8" t="s">
        <v>17</v>
      </c>
      <c r="D37" s="8" t="s">
        <v>17</v>
      </c>
      <c r="E37" s="8"/>
      <c r="F37" s="9" t="s">
        <v>18</v>
      </c>
      <c r="G37" s="8" t="s">
        <v>19</v>
      </c>
      <c r="H37" s="8">
        <v>4</v>
      </c>
      <c r="I37" s="8">
        <v>4</v>
      </c>
      <c r="J37" s="10">
        <v>55000</v>
      </c>
      <c r="K37" s="10"/>
      <c r="L37" s="10">
        <v>55000</v>
      </c>
      <c r="M37" s="8" t="s">
        <v>20</v>
      </c>
    </row>
    <row r="38" spans="2:13" ht="24.95" customHeight="1" thickBot="1">
      <c r="B38" s="5">
        <v>8</v>
      </c>
      <c r="C38" s="5" t="s">
        <v>8</v>
      </c>
      <c r="D38" s="5" t="s">
        <v>8</v>
      </c>
      <c r="E38" s="5"/>
      <c r="F38" s="6" t="s">
        <v>9</v>
      </c>
      <c r="G38" s="5" t="s">
        <v>6</v>
      </c>
      <c r="H38" s="5">
        <v>2</v>
      </c>
      <c r="I38" s="5">
        <v>2</v>
      </c>
      <c r="J38" s="7">
        <v>180000</v>
      </c>
      <c r="K38" s="7"/>
      <c r="L38" s="7">
        <v>180000</v>
      </c>
      <c r="M38" s="5" t="s">
        <v>10</v>
      </c>
    </row>
    <row r="39" spans="2:13" ht="24.95" customHeight="1" thickBot="1">
      <c r="B39" s="5">
        <v>9</v>
      </c>
      <c r="C39" s="5" t="s">
        <v>11</v>
      </c>
      <c r="D39" s="5" t="s">
        <v>11</v>
      </c>
      <c r="E39" s="5"/>
      <c r="F39" s="6" t="s">
        <v>12</v>
      </c>
      <c r="G39" s="5" t="s">
        <v>6</v>
      </c>
      <c r="H39" s="5">
        <v>2</v>
      </c>
      <c r="I39" s="5">
        <v>2</v>
      </c>
      <c r="J39" s="7">
        <v>300000</v>
      </c>
      <c r="K39" s="7"/>
      <c r="L39" s="7">
        <v>300000</v>
      </c>
      <c r="M39" s="5" t="s">
        <v>10</v>
      </c>
    </row>
    <row r="40" spans="2:13" ht="24.95" customHeight="1" thickBot="1">
      <c r="B40" s="5">
        <v>10</v>
      </c>
      <c r="C40" s="5" t="s">
        <v>13</v>
      </c>
      <c r="D40" s="5" t="s">
        <v>13</v>
      </c>
      <c r="E40" s="5"/>
      <c r="F40" s="6" t="s">
        <v>14</v>
      </c>
      <c r="G40" s="5" t="s">
        <v>6</v>
      </c>
      <c r="H40" s="5">
        <v>4</v>
      </c>
      <c r="I40" s="5">
        <v>4</v>
      </c>
      <c r="J40" s="7">
        <v>271500</v>
      </c>
      <c r="K40" s="7"/>
      <c r="L40" s="7">
        <v>271500</v>
      </c>
      <c r="M40" s="5" t="s">
        <v>10</v>
      </c>
    </row>
    <row r="41" spans="2:13" ht="24.95" customHeight="1" thickBot="1">
      <c r="B41" s="5">
        <v>11</v>
      </c>
      <c r="C41" s="5" t="s">
        <v>15</v>
      </c>
      <c r="D41" s="5" t="s">
        <v>15</v>
      </c>
      <c r="E41" s="5"/>
      <c r="F41" s="6" t="s">
        <v>16</v>
      </c>
      <c r="G41" s="5" t="s">
        <v>6</v>
      </c>
      <c r="H41" s="5">
        <v>4</v>
      </c>
      <c r="I41" s="5">
        <v>4</v>
      </c>
      <c r="J41" s="7">
        <v>342000</v>
      </c>
      <c r="K41" s="7"/>
      <c r="L41" s="7">
        <v>342000</v>
      </c>
      <c r="M41" s="5" t="s">
        <v>10</v>
      </c>
    </row>
    <row r="42" spans="2:13" ht="24.95" customHeight="1" thickBot="1">
      <c r="B42" s="5">
        <v>12</v>
      </c>
      <c r="C42" s="8" t="s">
        <v>17</v>
      </c>
      <c r="D42" s="8" t="s">
        <v>17</v>
      </c>
      <c r="E42" s="8"/>
      <c r="F42" s="9" t="s">
        <v>18</v>
      </c>
      <c r="G42" s="8" t="s">
        <v>19</v>
      </c>
      <c r="H42" s="8">
        <v>4</v>
      </c>
      <c r="I42" s="8">
        <v>4</v>
      </c>
      <c r="J42" s="10">
        <v>55000</v>
      </c>
      <c r="K42" s="10"/>
      <c r="L42" s="10">
        <v>55000</v>
      </c>
      <c r="M42" s="8" t="s">
        <v>20</v>
      </c>
    </row>
    <row r="43" spans="2:13" ht="24.95" customHeight="1" thickBot="1">
      <c r="B43" s="5">
        <v>13</v>
      </c>
      <c r="C43" s="5" t="s">
        <v>8</v>
      </c>
      <c r="D43" s="5" t="s">
        <v>8</v>
      </c>
      <c r="E43" s="5"/>
      <c r="F43" s="6" t="s">
        <v>9</v>
      </c>
      <c r="G43" s="5" t="s">
        <v>6</v>
      </c>
      <c r="H43" s="5">
        <v>2</v>
      </c>
      <c r="I43" s="5">
        <v>2</v>
      </c>
      <c r="J43" s="7">
        <v>180000</v>
      </c>
      <c r="K43" s="7"/>
      <c r="L43" s="7">
        <v>180000</v>
      </c>
      <c r="M43" s="5" t="s">
        <v>10</v>
      </c>
    </row>
    <row r="44" spans="2:13" ht="24.95" customHeight="1" thickBot="1">
      <c r="B44" s="5">
        <v>14</v>
      </c>
      <c r="C44" s="5" t="s">
        <v>11</v>
      </c>
      <c r="D44" s="5" t="s">
        <v>11</v>
      </c>
      <c r="E44" s="5"/>
      <c r="F44" s="6" t="s">
        <v>12</v>
      </c>
      <c r="G44" s="5" t="s">
        <v>6</v>
      </c>
      <c r="H44" s="5">
        <v>2</v>
      </c>
      <c r="I44" s="5">
        <v>2</v>
      </c>
      <c r="J44" s="7">
        <v>300000</v>
      </c>
      <c r="K44" s="7"/>
      <c r="L44" s="7">
        <v>300000</v>
      </c>
      <c r="M44" s="5" t="s">
        <v>10</v>
      </c>
    </row>
    <row r="45" spans="2:13" ht="24.95" customHeight="1" thickBot="1">
      <c r="B45" s="5">
        <v>15</v>
      </c>
      <c r="C45" s="8" t="s">
        <v>17</v>
      </c>
      <c r="D45" s="8" t="s">
        <v>17</v>
      </c>
      <c r="E45" s="8"/>
      <c r="F45" s="9" t="s">
        <v>18</v>
      </c>
      <c r="G45" s="8" t="s">
        <v>19</v>
      </c>
      <c r="H45" s="8">
        <v>4</v>
      </c>
      <c r="I45" s="8">
        <v>4</v>
      </c>
      <c r="J45" s="10">
        <v>55000</v>
      </c>
      <c r="K45" s="10"/>
      <c r="L45" s="10">
        <v>55000</v>
      </c>
      <c r="M45" s="8" t="s">
        <v>20</v>
      </c>
    </row>
    <row r="46" spans="2:13" ht="24.95" customHeight="1" thickBot="1">
      <c r="B46" s="5">
        <v>16</v>
      </c>
      <c r="C46" s="5" t="s">
        <v>21</v>
      </c>
      <c r="D46" s="5" t="s">
        <v>21</v>
      </c>
      <c r="E46" s="5"/>
      <c r="F46" s="6" t="s">
        <v>22</v>
      </c>
      <c r="G46" s="5" t="s">
        <v>23</v>
      </c>
      <c r="H46" s="5">
        <v>4</v>
      </c>
      <c r="I46" s="5">
        <v>4</v>
      </c>
      <c r="J46" s="7">
        <v>299900</v>
      </c>
      <c r="K46" s="7"/>
      <c r="L46" s="7">
        <v>299900</v>
      </c>
      <c r="M46" s="5"/>
    </row>
    <row r="47" spans="2:13" ht="24.95" customHeight="1" thickBot="1">
      <c r="B47" s="5">
        <v>17</v>
      </c>
      <c r="C47" s="5" t="s">
        <v>24</v>
      </c>
      <c r="D47" s="5" t="s">
        <v>24</v>
      </c>
      <c r="E47" s="5"/>
      <c r="F47" s="6" t="s">
        <v>25</v>
      </c>
      <c r="G47" s="5" t="s">
        <v>26</v>
      </c>
      <c r="H47" s="5">
        <v>4</v>
      </c>
      <c r="I47" s="5">
        <v>4</v>
      </c>
      <c r="J47" s="7">
        <v>59000</v>
      </c>
      <c r="K47" s="7"/>
      <c r="L47" s="7">
        <v>59000</v>
      </c>
      <c r="M47" s="5"/>
    </row>
    <row r="48" spans="2:13" ht="24.95" customHeight="1" thickBot="1">
      <c r="B48" s="5">
        <v>18</v>
      </c>
      <c r="C48" s="5" t="s">
        <v>27</v>
      </c>
      <c r="D48" s="5" t="s">
        <v>27</v>
      </c>
      <c r="E48" s="5"/>
      <c r="F48" s="6" t="s">
        <v>28</v>
      </c>
      <c r="G48" s="5" t="s">
        <v>29</v>
      </c>
      <c r="H48" s="5">
        <v>2</v>
      </c>
      <c r="I48" s="5">
        <v>2</v>
      </c>
      <c r="J48" s="7">
        <v>45000</v>
      </c>
      <c r="K48" s="7"/>
      <c r="L48" s="7">
        <v>45000</v>
      </c>
      <c r="M48" s="5"/>
    </row>
    <row r="49" spans="2:13" ht="24.95" customHeight="1" thickBot="1">
      <c r="B49" s="5">
        <v>19</v>
      </c>
      <c r="C49" s="8" t="s">
        <v>30</v>
      </c>
      <c r="D49" s="8" t="s">
        <v>30</v>
      </c>
      <c r="E49" s="8"/>
      <c r="F49" s="9" t="s">
        <v>31</v>
      </c>
      <c r="G49" s="8" t="s">
        <v>32</v>
      </c>
      <c r="H49" s="8">
        <v>20</v>
      </c>
      <c r="I49" s="8">
        <v>20</v>
      </c>
      <c r="J49" s="10">
        <v>70000</v>
      </c>
      <c r="K49" s="10"/>
      <c r="L49" s="10">
        <v>70000</v>
      </c>
      <c r="M49" s="8" t="s">
        <v>33</v>
      </c>
    </row>
    <row r="50" spans="2:13" ht="24.95" customHeight="1" thickBot="1">
      <c r="B50" s="5">
        <v>20</v>
      </c>
      <c r="C50" s="8" t="s">
        <v>34</v>
      </c>
      <c r="D50" s="8" t="s">
        <v>34</v>
      </c>
      <c r="E50" s="8"/>
      <c r="F50" s="9" t="s">
        <v>35</v>
      </c>
      <c r="G50" s="8" t="s">
        <v>32</v>
      </c>
      <c r="H50" s="8">
        <v>6</v>
      </c>
      <c r="I50" s="8">
        <v>6</v>
      </c>
      <c r="J50" s="10">
        <v>150000</v>
      </c>
      <c r="K50" s="10"/>
      <c r="L50" s="10">
        <v>150000</v>
      </c>
      <c r="M50" s="8"/>
    </row>
  </sheetData>
  <mergeCells count="2">
    <mergeCell ref="B1:M1"/>
    <mergeCell ref="B28:M28"/>
  </mergeCells>
  <phoneticPr fontId="3" type="noConversion"/>
  <printOptions horizontalCentered="1"/>
  <pageMargins left="0.31496062992125984" right="0.31496062992125984" top="0.39370078740157483" bottom="0.3937007874015748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15" zoomScaleNormal="115" workbookViewId="0">
      <selection activeCell="D5" sqref="D5:F6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33.75" customWidth="1"/>
    <col min="8" max="9" width="15.75" customWidth="1"/>
  </cols>
  <sheetData>
    <row r="1" spans="1:9" ht="16.5" customHeight="1">
      <c r="A1" s="101" t="s">
        <v>420</v>
      </c>
      <c r="B1" s="102"/>
      <c r="C1" s="102"/>
      <c r="D1" s="102"/>
      <c r="E1" s="102"/>
      <c r="F1" s="103"/>
    </row>
    <row r="2" spans="1:9" ht="16.5" customHeight="1">
      <c r="A2" s="104"/>
      <c r="B2" s="105"/>
      <c r="C2" s="105"/>
      <c r="D2" s="105"/>
      <c r="E2" s="105"/>
      <c r="F2" s="106"/>
    </row>
    <row r="3" spans="1:9">
      <c r="A3" s="107" t="s">
        <v>148</v>
      </c>
      <c r="B3" s="108" t="s">
        <v>149</v>
      </c>
      <c r="C3" s="107" t="s">
        <v>150</v>
      </c>
      <c r="D3" s="110" t="s">
        <v>151</v>
      </c>
      <c r="E3" s="111"/>
      <c r="F3" s="112"/>
    </row>
    <row r="4" spans="1:9">
      <c r="A4" s="107"/>
      <c r="B4" s="109"/>
      <c r="C4" s="107"/>
      <c r="D4" s="113"/>
      <c r="E4" s="114"/>
      <c r="F4" s="115"/>
    </row>
    <row r="5" spans="1:9" ht="58.5" customHeight="1">
      <c r="A5" s="86" t="s">
        <v>317</v>
      </c>
      <c r="B5" s="88"/>
      <c r="C5" s="90">
        <v>87333</v>
      </c>
      <c r="D5" s="92" t="s">
        <v>423</v>
      </c>
      <c r="E5" s="93"/>
      <c r="F5" s="94"/>
      <c r="G5" s="22"/>
    </row>
    <row r="6" spans="1:9" ht="72" customHeight="1">
      <c r="A6" s="87"/>
      <c r="B6" s="89"/>
      <c r="C6" s="91"/>
      <c r="D6" s="95"/>
      <c r="E6" s="96"/>
      <c r="F6" s="97"/>
      <c r="G6" s="22" t="s">
        <v>396</v>
      </c>
    </row>
    <row r="7" spans="1:9" ht="17.25" thickBot="1"/>
    <row r="8" spans="1:9" ht="17.25" thickBot="1">
      <c r="A8" s="98" t="s">
        <v>152</v>
      </c>
      <c r="B8" s="99"/>
      <c r="C8" s="99"/>
      <c r="D8" s="99"/>
      <c r="E8" s="99"/>
      <c r="F8" s="100"/>
      <c r="H8" s="79" t="s">
        <v>394</v>
      </c>
      <c r="I8" s="80"/>
    </row>
    <row r="9" spans="1:9" ht="17.25" thickTop="1">
      <c r="A9" s="36" t="s">
        <v>148</v>
      </c>
      <c r="B9" s="145" t="s">
        <v>421</v>
      </c>
      <c r="C9" s="146"/>
      <c r="D9" s="146"/>
      <c r="E9" s="146"/>
      <c r="F9" s="147"/>
      <c r="H9" s="46" t="s">
        <v>338</v>
      </c>
      <c r="I9" s="47">
        <f>66000+60000+30000+150000</f>
        <v>306000</v>
      </c>
    </row>
    <row r="10" spans="1:9">
      <c r="A10" s="15" t="s">
        <v>153</v>
      </c>
      <c r="B10" s="83" t="s">
        <v>198</v>
      </c>
      <c r="C10" s="84"/>
      <c r="D10" s="84"/>
      <c r="E10" s="84"/>
      <c r="F10" s="85"/>
      <c r="H10" s="46" t="s">
        <v>339</v>
      </c>
      <c r="I10" s="48">
        <v>0</v>
      </c>
    </row>
    <row r="11" spans="1:9">
      <c r="A11" s="16" t="s">
        <v>62</v>
      </c>
      <c r="B11" s="83" t="s">
        <v>269</v>
      </c>
      <c r="C11" s="84"/>
      <c r="D11" s="84"/>
      <c r="E11" s="84"/>
      <c r="F11" s="85"/>
      <c r="H11" s="46" t="s">
        <v>365</v>
      </c>
      <c r="I11" s="56">
        <v>8000</v>
      </c>
    </row>
    <row r="12" spans="1:9">
      <c r="A12" s="17" t="s">
        <v>155</v>
      </c>
      <c r="B12" s="83" t="s">
        <v>64</v>
      </c>
      <c r="C12" s="84"/>
      <c r="D12" s="84"/>
      <c r="E12" s="84"/>
      <c r="F12" s="85"/>
      <c r="H12" s="46" t="s">
        <v>395</v>
      </c>
      <c r="I12" s="48">
        <f>15000*6</f>
        <v>90000</v>
      </c>
    </row>
    <row r="13" spans="1:9">
      <c r="A13" s="118" t="s">
        <v>65</v>
      </c>
      <c r="B13" s="144" t="s">
        <v>66</v>
      </c>
      <c r="C13" s="144"/>
      <c r="D13" s="144"/>
      <c r="E13" s="144"/>
      <c r="F13" s="144"/>
      <c r="H13" s="46" t="s">
        <v>397</v>
      </c>
      <c r="I13" s="48">
        <f>SUM(I9:I12)</f>
        <v>404000</v>
      </c>
    </row>
    <row r="14" spans="1:9">
      <c r="A14" s="120"/>
      <c r="B14" s="138" t="s">
        <v>67</v>
      </c>
      <c r="C14" s="139"/>
      <c r="D14" s="139"/>
      <c r="E14" s="139"/>
      <c r="F14" s="140"/>
      <c r="H14" s="46" t="s">
        <v>344</v>
      </c>
      <c r="I14" s="48">
        <f>I13/6</f>
        <v>67333.333333333328</v>
      </c>
    </row>
    <row r="15" spans="1:9">
      <c r="A15" s="133" t="s">
        <v>68</v>
      </c>
      <c r="B15" s="135" t="s">
        <v>270</v>
      </c>
      <c r="C15" s="136"/>
      <c r="D15" s="136"/>
      <c r="E15" s="136"/>
      <c r="F15" s="137"/>
      <c r="H15" s="46" t="s">
        <v>345</v>
      </c>
      <c r="I15" s="48">
        <f>I14+20000</f>
        <v>87333.333333333328</v>
      </c>
    </row>
    <row r="16" spans="1:9" ht="17.25" thickBot="1">
      <c r="A16" s="134"/>
      <c r="B16" s="138" t="s">
        <v>271</v>
      </c>
      <c r="C16" s="139"/>
      <c r="D16" s="139"/>
      <c r="E16" s="139"/>
      <c r="F16" s="140"/>
      <c r="H16" s="49" t="s">
        <v>346</v>
      </c>
      <c r="I16" s="50">
        <f>I15-10000</f>
        <v>77333.333333333328</v>
      </c>
    </row>
    <row r="17" spans="1:6">
      <c r="A17" s="35" t="s">
        <v>71</v>
      </c>
      <c r="B17" s="141" t="s">
        <v>123</v>
      </c>
      <c r="C17" s="142"/>
      <c r="D17" s="142"/>
      <c r="E17" s="142"/>
      <c r="F17" s="143"/>
    </row>
    <row r="18" spans="1:6">
      <c r="A18" s="118" t="s">
        <v>73</v>
      </c>
      <c r="B18" s="135" t="s">
        <v>74</v>
      </c>
      <c r="C18" s="136"/>
      <c r="D18" s="136"/>
      <c r="E18" s="136"/>
      <c r="F18" s="137"/>
    </row>
    <row r="19" spans="1:6">
      <c r="A19" s="120"/>
      <c r="B19" s="138"/>
      <c r="C19" s="139"/>
      <c r="D19" s="139"/>
      <c r="E19" s="139"/>
      <c r="F19" s="140"/>
    </row>
    <row r="20" spans="1:6" ht="39.950000000000003" customHeight="1">
      <c r="A20" s="118" t="s">
        <v>75</v>
      </c>
      <c r="B20" s="152" t="s">
        <v>168</v>
      </c>
      <c r="C20" s="153"/>
      <c r="D20" s="153"/>
      <c r="E20" s="153"/>
      <c r="F20" s="154"/>
    </row>
    <row r="21" spans="1:6" ht="39.950000000000003" customHeight="1">
      <c r="A21" s="120"/>
      <c r="B21" s="155"/>
      <c r="C21" s="156"/>
      <c r="D21" s="156"/>
      <c r="E21" s="156"/>
      <c r="F21" s="157"/>
    </row>
    <row r="22" spans="1:6" ht="24" customHeight="1">
      <c r="A22" s="19" t="s">
        <v>76</v>
      </c>
      <c r="B22" s="130" t="s">
        <v>87</v>
      </c>
      <c r="C22" s="131"/>
      <c r="D22" s="131"/>
      <c r="E22" s="131"/>
      <c r="F22" s="132"/>
    </row>
  </sheetData>
  <mergeCells count="27">
    <mergeCell ref="H8:I8"/>
    <mergeCell ref="B12:F12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A13:A14"/>
    <mergeCell ref="B13:F13"/>
    <mergeCell ref="B14:F14"/>
    <mergeCell ref="B9:F9"/>
    <mergeCell ref="B10:F10"/>
    <mergeCell ref="A1:F2"/>
    <mergeCell ref="A3:A4"/>
    <mergeCell ref="B3:B4"/>
    <mergeCell ref="C3:C4"/>
    <mergeCell ref="D3:F4"/>
    <mergeCell ref="B11:F11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A5" sqref="A5:A6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35.375" customWidth="1"/>
    <col min="8" max="8" width="18.25" customWidth="1"/>
    <col min="9" max="9" width="14.125" customWidth="1"/>
  </cols>
  <sheetData>
    <row r="1" spans="1:9" ht="16.5" customHeight="1">
      <c r="A1" s="101" t="s">
        <v>318</v>
      </c>
      <c r="B1" s="102"/>
      <c r="C1" s="102"/>
      <c r="D1" s="102"/>
      <c r="E1" s="102"/>
      <c r="F1" s="103"/>
    </row>
    <row r="2" spans="1:9" ht="16.5" customHeight="1">
      <c r="A2" s="104"/>
      <c r="B2" s="105"/>
      <c r="C2" s="105"/>
      <c r="D2" s="105"/>
      <c r="E2" s="105"/>
      <c r="F2" s="106"/>
    </row>
    <row r="3" spans="1:9">
      <c r="A3" s="107" t="s">
        <v>200</v>
      </c>
      <c r="B3" s="108" t="s">
        <v>201</v>
      </c>
      <c r="C3" s="107" t="s">
        <v>202</v>
      </c>
      <c r="D3" s="110" t="s">
        <v>203</v>
      </c>
      <c r="E3" s="111"/>
      <c r="F3" s="112"/>
    </row>
    <row r="4" spans="1:9">
      <c r="A4" s="107"/>
      <c r="B4" s="109"/>
      <c r="C4" s="107"/>
      <c r="D4" s="113"/>
      <c r="E4" s="114"/>
      <c r="F4" s="115"/>
    </row>
    <row r="5" spans="1:9" ht="60" customHeight="1">
      <c r="A5" s="86" t="s">
        <v>312</v>
      </c>
      <c r="B5" s="88"/>
      <c r="C5" s="90">
        <v>113500</v>
      </c>
      <c r="D5" s="150" t="s">
        <v>431</v>
      </c>
      <c r="E5" s="93"/>
      <c r="F5" s="94"/>
    </row>
    <row r="6" spans="1:9" ht="77.25" customHeight="1">
      <c r="A6" s="87"/>
      <c r="B6" s="89"/>
      <c r="C6" s="91"/>
      <c r="D6" s="95"/>
      <c r="E6" s="96"/>
      <c r="F6" s="97"/>
      <c r="G6" s="22" t="s">
        <v>398</v>
      </c>
    </row>
    <row r="7" spans="1:9" ht="17.25" thickBot="1"/>
    <row r="8" spans="1:9" ht="17.25" thickBot="1">
      <c r="A8" s="98" t="s">
        <v>204</v>
      </c>
      <c r="B8" s="99"/>
      <c r="C8" s="99"/>
      <c r="D8" s="99"/>
      <c r="E8" s="99"/>
      <c r="F8" s="100"/>
      <c r="H8" s="79" t="s">
        <v>399</v>
      </c>
      <c r="I8" s="80"/>
    </row>
    <row r="9" spans="1:9" ht="17.25" thickTop="1">
      <c r="A9" s="27" t="s">
        <v>200</v>
      </c>
      <c r="B9" s="145" t="s">
        <v>220</v>
      </c>
      <c r="C9" s="146"/>
      <c r="D9" s="146"/>
      <c r="E9" s="146"/>
      <c r="F9" s="147"/>
      <c r="H9" s="46" t="s">
        <v>338</v>
      </c>
      <c r="I9" s="47">
        <f>66000+60000+30000+150000</f>
        <v>306000</v>
      </c>
    </row>
    <row r="10" spans="1:9">
      <c r="A10" s="15" t="s">
        <v>205</v>
      </c>
      <c r="B10" s="83" t="s">
        <v>198</v>
      </c>
      <c r="C10" s="84"/>
      <c r="D10" s="84"/>
      <c r="E10" s="84"/>
      <c r="F10" s="85"/>
      <c r="H10" s="46" t="s">
        <v>339</v>
      </c>
      <c r="I10" s="48">
        <v>0</v>
      </c>
    </row>
    <row r="11" spans="1:9">
      <c r="A11" s="16" t="s">
        <v>62</v>
      </c>
      <c r="B11" s="83" t="s">
        <v>313</v>
      </c>
      <c r="C11" s="84"/>
      <c r="D11" s="84"/>
      <c r="E11" s="84"/>
      <c r="F11" s="85"/>
      <c r="H11" s="46" t="s">
        <v>365</v>
      </c>
      <c r="I11" s="56">
        <v>8000</v>
      </c>
    </row>
    <row r="12" spans="1:9">
      <c r="A12" s="17" t="s">
        <v>206</v>
      </c>
      <c r="B12" s="83" t="s">
        <v>207</v>
      </c>
      <c r="C12" s="84"/>
      <c r="D12" s="84"/>
      <c r="E12" s="84"/>
      <c r="F12" s="85"/>
      <c r="H12" s="46" t="s">
        <v>400</v>
      </c>
      <c r="I12" s="48">
        <f>15000*4</f>
        <v>60000</v>
      </c>
    </row>
    <row r="13" spans="1:9">
      <c r="A13" s="118" t="s">
        <v>208</v>
      </c>
      <c r="B13" s="144" t="s">
        <v>209</v>
      </c>
      <c r="C13" s="144"/>
      <c r="D13" s="144"/>
      <c r="E13" s="144"/>
      <c r="F13" s="144"/>
      <c r="H13" s="46" t="s">
        <v>343</v>
      </c>
      <c r="I13" s="48">
        <f>SUM(I9:I12)</f>
        <v>374000</v>
      </c>
    </row>
    <row r="14" spans="1:9">
      <c r="A14" s="120"/>
      <c r="B14" s="138" t="s">
        <v>210</v>
      </c>
      <c r="C14" s="139"/>
      <c r="D14" s="139"/>
      <c r="E14" s="139"/>
      <c r="F14" s="140"/>
      <c r="H14" s="46" t="s">
        <v>344</v>
      </c>
      <c r="I14" s="48">
        <f>I13/4</f>
        <v>93500</v>
      </c>
    </row>
    <row r="15" spans="1:9">
      <c r="A15" s="133" t="s">
        <v>211</v>
      </c>
      <c r="B15" s="135" t="s">
        <v>212</v>
      </c>
      <c r="C15" s="136"/>
      <c r="D15" s="136"/>
      <c r="E15" s="136"/>
      <c r="F15" s="137"/>
      <c r="H15" s="46" t="s">
        <v>345</v>
      </c>
      <c r="I15" s="48">
        <f>I14+20000</f>
        <v>113500</v>
      </c>
    </row>
    <row r="16" spans="1:9" ht="17.25" thickBot="1">
      <c r="A16" s="134"/>
      <c r="B16" s="138" t="s">
        <v>213</v>
      </c>
      <c r="C16" s="139"/>
      <c r="D16" s="139"/>
      <c r="E16" s="139"/>
      <c r="F16" s="140"/>
      <c r="H16" s="49" t="s">
        <v>346</v>
      </c>
      <c r="I16" s="50">
        <f>I15-10000</f>
        <v>103500</v>
      </c>
    </row>
    <row r="17" spans="1:6">
      <c r="A17" s="26" t="s">
        <v>214</v>
      </c>
      <c r="B17" s="141" t="s">
        <v>221</v>
      </c>
      <c r="C17" s="142"/>
      <c r="D17" s="142"/>
      <c r="E17" s="142"/>
      <c r="F17" s="143"/>
    </row>
    <row r="18" spans="1:6">
      <c r="A18" s="118" t="s">
        <v>215</v>
      </c>
      <c r="B18" s="135" t="s">
        <v>222</v>
      </c>
      <c r="C18" s="136"/>
      <c r="D18" s="136"/>
      <c r="E18" s="136"/>
      <c r="F18" s="137"/>
    </row>
    <row r="19" spans="1:6">
      <c r="A19" s="120"/>
      <c r="B19" s="138"/>
      <c r="C19" s="139"/>
      <c r="D19" s="139"/>
      <c r="E19" s="139"/>
      <c r="F19" s="140"/>
    </row>
    <row r="20" spans="1:6" ht="39.950000000000003" customHeight="1">
      <c r="A20" s="118" t="s">
        <v>216</v>
      </c>
      <c r="B20" s="152" t="s">
        <v>217</v>
      </c>
      <c r="C20" s="153"/>
      <c r="D20" s="153"/>
      <c r="E20" s="153"/>
      <c r="F20" s="154"/>
    </row>
    <row r="21" spans="1:6" ht="39.950000000000003" customHeight="1">
      <c r="A21" s="120"/>
      <c r="B21" s="155"/>
      <c r="C21" s="156"/>
      <c r="D21" s="156"/>
      <c r="E21" s="156"/>
      <c r="F21" s="157"/>
    </row>
    <row r="22" spans="1:6" ht="24" customHeight="1">
      <c r="A22" s="19" t="s">
        <v>218</v>
      </c>
      <c r="B22" s="130" t="s">
        <v>219</v>
      </c>
      <c r="C22" s="131"/>
      <c r="D22" s="131"/>
      <c r="E22" s="131"/>
      <c r="F22" s="132"/>
    </row>
  </sheetData>
  <mergeCells count="27">
    <mergeCell ref="H8:I8"/>
    <mergeCell ref="B12:F12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A13:A14"/>
    <mergeCell ref="B13:F13"/>
    <mergeCell ref="B14:F14"/>
    <mergeCell ref="B9:F9"/>
    <mergeCell ref="B10:F10"/>
    <mergeCell ref="A1:F2"/>
    <mergeCell ref="A3:A4"/>
    <mergeCell ref="B3:B4"/>
    <mergeCell ref="C3:C4"/>
    <mergeCell ref="D3:F4"/>
    <mergeCell ref="B11:F11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4" zoomScale="115" zoomScaleNormal="115" workbookViewId="0">
      <selection activeCell="H6" sqref="H6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</cols>
  <sheetData>
    <row r="1" spans="1:6" ht="16.5" customHeight="1">
      <c r="A1" s="101" t="s">
        <v>319</v>
      </c>
      <c r="B1" s="102"/>
      <c r="C1" s="102"/>
      <c r="D1" s="102"/>
      <c r="E1" s="102"/>
      <c r="F1" s="103"/>
    </row>
    <row r="2" spans="1:6" ht="16.5" customHeight="1">
      <c r="A2" s="104"/>
      <c r="B2" s="105"/>
      <c r="C2" s="105"/>
      <c r="D2" s="105"/>
      <c r="E2" s="105"/>
      <c r="F2" s="106"/>
    </row>
    <row r="3" spans="1:6">
      <c r="A3" s="107" t="s">
        <v>2</v>
      </c>
      <c r="B3" s="108" t="s">
        <v>56</v>
      </c>
      <c r="C3" s="107" t="s">
        <v>57</v>
      </c>
      <c r="D3" s="110" t="s">
        <v>58</v>
      </c>
      <c r="E3" s="111"/>
      <c r="F3" s="112"/>
    </row>
    <row r="4" spans="1:6">
      <c r="A4" s="107"/>
      <c r="B4" s="109"/>
      <c r="C4" s="107"/>
      <c r="D4" s="113"/>
      <c r="E4" s="114"/>
      <c r="F4" s="115"/>
    </row>
    <row r="5" spans="1:6" ht="71.25" customHeight="1">
      <c r="A5" s="86" t="s">
        <v>320</v>
      </c>
      <c r="B5" s="88"/>
      <c r="C5" s="90">
        <v>55000</v>
      </c>
      <c r="D5" s="92" t="s">
        <v>335</v>
      </c>
      <c r="E5" s="93"/>
      <c r="F5" s="94"/>
    </row>
    <row r="6" spans="1:6" ht="66" customHeight="1">
      <c r="A6" s="87"/>
      <c r="B6" s="89"/>
      <c r="C6" s="91"/>
      <c r="D6" s="95"/>
      <c r="E6" s="96"/>
      <c r="F6" s="97"/>
    </row>
    <row r="8" spans="1:6" ht="17.25" thickBot="1">
      <c r="A8" s="98" t="s">
        <v>59</v>
      </c>
      <c r="B8" s="99"/>
      <c r="C8" s="99"/>
      <c r="D8" s="99"/>
      <c r="E8" s="99"/>
      <c r="F8" s="100"/>
    </row>
    <row r="9" spans="1:6" ht="17.25" thickTop="1">
      <c r="A9" s="21" t="s">
        <v>2</v>
      </c>
      <c r="B9" s="145" t="s">
        <v>105</v>
      </c>
      <c r="C9" s="146"/>
      <c r="D9" s="146"/>
      <c r="E9" s="146"/>
      <c r="F9" s="147"/>
    </row>
    <row r="10" spans="1:6">
      <c r="A10" s="15" t="s">
        <v>61</v>
      </c>
      <c r="B10" s="83" t="s">
        <v>198</v>
      </c>
      <c r="C10" s="84"/>
      <c r="D10" s="84"/>
      <c r="E10" s="84"/>
      <c r="F10" s="85"/>
    </row>
    <row r="11" spans="1:6">
      <c r="A11" s="16" t="s">
        <v>62</v>
      </c>
      <c r="B11" s="83" t="s">
        <v>104</v>
      </c>
      <c r="C11" s="84"/>
      <c r="D11" s="84"/>
      <c r="E11" s="84"/>
      <c r="F11" s="85"/>
    </row>
    <row r="12" spans="1:6">
      <c r="A12" s="17" t="s">
        <v>63</v>
      </c>
      <c r="B12" s="83" t="s">
        <v>64</v>
      </c>
      <c r="C12" s="84"/>
      <c r="D12" s="84"/>
      <c r="E12" s="84"/>
      <c r="F12" s="85"/>
    </row>
    <row r="13" spans="1:6">
      <c r="A13" s="118" t="s">
        <v>65</v>
      </c>
      <c r="B13" s="144" t="s">
        <v>66</v>
      </c>
      <c r="C13" s="144"/>
      <c r="D13" s="144"/>
      <c r="E13" s="144"/>
      <c r="F13" s="144"/>
    </row>
    <row r="14" spans="1:6">
      <c r="A14" s="120"/>
      <c r="B14" s="138" t="s">
        <v>67</v>
      </c>
      <c r="C14" s="139"/>
      <c r="D14" s="139"/>
      <c r="E14" s="139"/>
      <c r="F14" s="140"/>
    </row>
    <row r="15" spans="1:6">
      <c r="A15" s="133" t="s">
        <v>68</v>
      </c>
      <c r="B15" s="163" t="s">
        <v>103</v>
      </c>
      <c r="C15" s="136"/>
      <c r="D15" s="136"/>
      <c r="E15" s="136"/>
      <c r="F15" s="137"/>
    </row>
    <row r="16" spans="1:6">
      <c r="A16" s="134"/>
      <c r="B16" s="138"/>
      <c r="C16" s="139"/>
      <c r="D16" s="139"/>
      <c r="E16" s="139"/>
      <c r="F16" s="140"/>
    </row>
    <row r="17" spans="1:6" ht="63.75" customHeight="1">
      <c r="A17" s="20" t="s">
        <v>71</v>
      </c>
      <c r="B17" s="141" t="s">
        <v>311</v>
      </c>
      <c r="C17" s="142"/>
      <c r="D17" s="142"/>
      <c r="E17" s="142"/>
      <c r="F17" s="143"/>
    </row>
    <row r="18" spans="1:6">
      <c r="A18" s="118" t="s">
        <v>73</v>
      </c>
      <c r="B18" s="135" t="s">
        <v>124</v>
      </c>
      <c r="C18" s="136"/>
      <c r="D18" s="136"/>
      <c r="E18" s="136"/>
      <c r="F18" s="137"/>
    </row>
    <row r="19" spans="1:6">
      <c r="A19" s="120"/>
      <c r="B19" s="138"/>
      <c r="C19" s="139"/>
      <c r="D19" s="139"/>
      <c r="E19" s="139"/>
      <c r="F19" s="140"/>
    </row>
    <row r="20" spans="1:6">
      <c r="A20" s="118" t="s">
        <v>75</v>
      </c>
      <c r="B20" s="148" t="s">
        <v>88</v>
      </c>
      <c r="C20" s="122"/>
      <c r="D20" s="122"/>
      <c r="E20" s="122"/>
      <c r="F20" s="123"/>
    </row>
    <row r="21" spans="1:6">
      <c r="A21" s="120"/>
      <c r="B21" s="127"/>
      <c r="C21" s="128"/>
      <c r="D21" s="128"/>
      <c r="E21" s="128"/>
      <c r="F21" s="129"/>
    </row>
    <row r="22" spans="1:6" ht="24" customHeight="1">
      <c r="A22" s="19" t="s">
        <v>76</v>
      </c>
      <c r="B22" s="130" t="s">
        <v>87</v>
      </c>
      <c r="C22" s="131"/>
      <c r="D22" s="131"/>
      <c r="E22" s="131"/>
      <c r="F22" s="132"/>
    </row>
  </sheetData>
  <mergeCells count="26"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B9:F9"/>
    <mergeCell ref="B10:F10"/>
    <mergeCell ref="B11:F11"/>
    <mergeCell ref="B12:F12"/>
    <mergeCell ref="A13:A14"/>
    <mergeCell ref="B13:F13"/>
    <mergeCell ref="B14:F14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="115" zoomScaleNormal="115" workbookViewId="0">
      <selection activeCell="A5" sqref="A5:A6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5.625" customWidth="1"/>
  </cols>
  <sheetData>
    <row r="1" spans="1:6" ht="16.5" customHeight="1">
      <c r="A1" s="101" t="s">
        <v>46</v>
      </c>
      <c r="B1" s="102"/>
      <c r="C1" s="102"/>
      <c r="D1" s="102"/>
      <c r="E1" s="102"/>
      <c r="F1" s="103"/>
    </row>
    <row r="2" spans="1:6" ht="16.5" customHeight="1">
      <c r="A2" s="104"/>
      <c r="B2" s="105"/>
      <c r="C2" s="105"/>
      <c r="D2" s="105"/>
      <c r="E2" s="105"/>
      <c r="F2" s="106"/>
    </row>
    <row r="3" spans="1:6">
      <c r="A3" s="107" t="s">
        <v>2</v>
      </c>
      <c r="B3" s="108" t="s">
        <v>56</v>
      </c>
      <c r="C3" s="107" t="s">
        <v>57</v>
      </c>
      <c r="D3" s="110" t="s">
        <v>58</v>
      </c>
      <c r="E3" s="111"/>
      <c r="F3" s="112"/>
    </row>
    <row r="4" spans="1:6">
      <c r="A4" s="107"/>
      <c r="B4" s="109"/>
      <c r="C4" s="107"/>
      <c r="D4" s="113"/>
      <c r="E4" s="114"/>
      <c r="F4" s="115"/>
    </row>
    <row r="5" spans="1:6" ht="164.1" customHeight="1">
      <c r="A5" s="86" t="s">
        <v>310</v>
      </c>
      <c r="B5" s="88"/>
      <c r="C5" s="90">
        <v>299900</v>
      </c>
      <c r="D5" s="92" t="s">
        <v>307</v>
      </c>
      <c r="E5" s="93"/>
      <c r="F5" s="94"/>
    </row>
    <row r="6" spans="1:6" ht="164.25" customHeight="1">
      <c r="A6" s="87"/>
      <c r="B6" s="89"/>
      <c r="C6" s="91"/>
      <c r="D6" s="95"/>
      <c r="E6" s="96"/>
      <c r="F6" s="97"/>
    </row>
    <row r="8" spans="1:6" ht="17.25" thickBot="1">
      <c r="A8" s="98" t="s">
        <v>59</v>
      </c>
      <c r="B8" s="99"/>
      <c r="C8" s="99"/>
      <c r="D8" s="99"/>
      <c r="E8" s="99"/>
      <c r="F8" s="100"/>
    </row>
    <row r="9" spans="1:6" ht="17.25" thickTop="1">
      <c r="A9" s="21" t="s">
        <v>2</v>
      </c>
      <c r="B9" s="145" t="s">
        <v>22</v>
      </c>
      <c r="C9" s="146"/>
      <c r="D9" s="146"/>
      <c r="E9" s="146"/>
      <c r="F9" s="147"/>
    </row>
    <row r="10" spans="1:6">
      <c r="A10" s="15" t="s">
        <v>61</v>
      </c>
      <c r="B10" s="83" t="s">
        <v>198</v>
      </c>
      <c r="C10" s="84"/>
      <c r="D10" s="84"/>
      <c r="E10" s="84"/>
      <c r="F10" s="85"/>
    </row>
    <row r="11" spans="1:6">
      <c r="A11" s="16" t="s">
        <v>62</v>
      </c>
      <c r="B11" s="83" t="s">
        <v>228</v>
      </c>
      <c r="C11" s="84"/>
      <c r="D11" s="84"/>
      <c r="E11" s="84"/>
      <c r="F11" s="85"/>
    </row>
    <row r="12" spans="1:6">
      <c r="A12" s="17" t="s">
        <v>63</v>
      </c>
      <c r="B12" s="83" t="s">
        <v>64</v>
      </c>
      <c r="C12" s="84"/>
      <c r="D12" s="84"/>
      <c r="E12" s="84"/>
      <c r="F12" s="85"/>
    </row>
    <row r="13" spans="1:6">
      <c r="A13" s="118" t="s">
        <v>65</v>
      </c>
      <c r="B13" s="144" t="s">
        <v>66</v>
      </c>
      <c r="C13" s="144"/>
      <c r="D13" s="144"/>
      <c r="E13" s="144"/>
      <c r="F13" s="144"/>
    </row>
    <row r="14" spans="1:6">
      <c r="A14" s="120"/>
      <c r="B14" s="138" t="s">
        <v>67</v>
      </c>
      <c r="C14" s="139"/>
      <c r="D14" s="139"/>
      <c r="E14" s="139"/>
      <c r="F14" s="140"/>
    </row>
    <row r="15" spans="1:6">
      <c r="A15" s="133" t="s">
        <v>68</v>
      </c>
      <c r="B15" s="135" t="s">
        <v>107</v>
      </c>
      <c r="C15" s="136"/>
      <c r="D15" s="136"/>
      <c r="E15" s="136"/>
      <c r="F15" s="137"/>
    </row>
    <row r="16" spans="1:6">
      <c r="A16" s="134"/>
      <c r="B16" s="138" t="s">
        <v>106</v>
      </c>
      <c r="C16" s="139"/>
      <c r="D16" s="139"/>
      <c r="E16" s="139"/>
      <c r="F16" s="140"/>
    </row>
    <row r="17" spans="1:6" ht="63.75" customHeight="1">
      <c r="A17" s="20" t="s">
        <v>71</v>
      </c>
      <c r="B17" s="141" t="s">
        <v>118</v>
      </c>
      <c r="C17" s="142"/>
      <c r="D17" s="142"/>
      <c r="E17" s="142"/>
      <c r="F17" s="143"/>
    </row>
    <row r="18" spans="1:6">
      <c r="A18" s="118" t="s">
        <v>73</v>
      </c>
      <c r="B18" s="135" t="s">
        <v>74</v>
      </c>
      <c r="C18" s="136"/>
      <c r="D18" s="136"/>
      <c r="E18" s="136"/>
      <c r="F18" s="137"/>
    </row>
    <row r="19" spans="1:6">
      <c r="A19" s="120"/>
      <c r="B19" s="138"/>
      <c r="C19" s="139"/>
      <c r="D19" s="139"/>
      <c r="E19" s="139"/>
      <c r="F19" s="140"/>
    </row>
    <row r="20" spans="1:6">
      <c r="A20" s="118" t="s">
        <v>75</v>
      </c>
      <c r="B20" s="148" t="s">
        <v>88</v>
      </c>
      <c r="C20" s="122"/>
      <c r="D20" s="122"/>
      <c r="E20" s="122"/>
      <c r="F20" s="123"/>
    </row>
    <row r="21" spans="1:6">
      <c r="A21" s="120"/>
      <c r="B21" s="127"/>
      <c r="C21" s="128"/>
      <c r="D21" s="128"/>
      <c r="E21" s="128"/>
      <c r="F21" s="129"/>
    </row>
    <row r="22" spans="1:6" ht="24" customHeight="1">
      <c r="A22" s="19" t="s">
        <v>76</v>
      </c>
      <c r="B22" s="130" t="s">
        <v>87</v>
      </c>
      <c r="C22" s="131"/>
      <c r="D22" s="131"/>
      <c r="E22" s="131"/>
      <c r="F22" s="132"/>
    </row>
  </sheetData>
  <mergeCells count="26"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B9:F9"/>
    <mergeCell ref="B10:F10"/>
    <mergeCell ref="B11:F11"/>
    <mergeCell ref="B12:F12"/>
    <mergeCell ref="A13:A14"/>
    <mergeCell ref="B13:F13"/>
    <mergeCell ref="B14:F14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="115" zoomScaleNormal="115" workbookViewId="0">
      <selection activeCell="B17" sqref="B17:F17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7.375" customWidth="1"/>
  </cols>
  <sheetData>
    <row r="1" spans="1:6" ht="16.5" customHeight="1">
      <c r="A1" s="101" t="s">
        <v>49</v>
      </c>
      <c r="B1" s="102"/>
      <c r="C1" s="102"/>
      <c r="D1" s="102"/>
      <c r="E1" s="102"/>
      <c r="F1" s="103"/>
    </row>
    <row r="2" spans="1:6" ht="16.5" customHeight="1">
      <c r="A2" s="104"/>
      <c r="B2" s="105"/>
      <c r="C2" s="105"/>
      <c r="D2" s="105"/>
      <c r="E2" s="105"/>
      <c r="F2" s="106"/>
    </row>
    <row r="3" spans="1:6">
      <c r="A3" s="107" t="s">
        <v>2</v>
      </c>
      <c r="B3" s="108" t="s">
        <v>56</v>
      </c>
      <c r="C3" s="107" t="s">
        <v>57</v>
      </c>
      <c r="D3" s="110" t="s">
        <v>58</v>
      </c>
      <c r="E3" s="111"/>
      <c r="F3" s="112"/>
    </row>
    <row r="4" spans="1:6">
      <c r="A4" s="107"/>
      <c r="B4" s="109"/>
      <c r="C4" s="107"/>
      <c r="D4" s="113"/>
      <c r="E4" s="114"/>
      <c r="F4" s="115"/>
    </row>
    <row r="5" spans="1:6" ht="219.95" customHeight="1">
      <c r="A5" s="86" t="s">
        <v>112</v>
      </c>
      <c r="B5" s="88"/>
      <c r="C5" s="90">
        <v>180000</v>
      </c>
      <c r="D5" s="92" t="s">
        <v>308</v>
      </c>
      <c r="E5" s="93"/>
      <c r="F5" s="94"/>
    </row>
    <row r="6" spans="1:6" ht="219.95" customHeight="1">
      <c r="A6" s="87"/>
      <c r="B6" s="89"/>
      <c r="C6" s="91"/>
      <c r="D6" s="95"/>
      <c r="E6" s="96"/>
      <c r="F6" s="97"/>
    </row>
    <row r="8" spans="1:6" ht="17.25" thickBot="1">
      <c r="A8" s="98" t="s">
        <v>59</v>
      </c>
      <c r="B8" s="99"/>
      <c r="C8" s="99"/>
      <c r="D8" s="99"/>
      <c r="E8" s="99"/>
      <c r="F8" s="100"/>
    </row>
    <row r="9" spans="1:6" ht="17.25" thickTop="1">
      <c r="A9" s="21" t="s">
        <v>2</v>
      </c>
      <c r="B9" s="145" t="s">
        <v>111</v>
      </c>
      <c r="C9" s="146"/>
      <c r="D9" s="146"/>
      <c r="E9" s="146"/>
      <c r="F9" s="147"/>
    </row>
    <row r="10" spans="1:6">
      <c r="A10" s="15" t="s">
        <v>61</v>
      </c>
      <c r="B10" s="83" t="s">
        <v>198</v>
      </c>
      <c r="C10" s="84"/>
      <c r="D10" s="84"/>
      <c r="E10" s="84"/>
      <c r="F10" s="85"/>
    </row>
    <row r="11" spans="1:6">
      <c r="A11" s="16" t="s">
        <v>62</v>
      </c>
      <c r="B11" s="83" t="s">
        <v>110</v>
      </c>
      <c r="C11" s="84"/>
      <c r="D11" s="84"/>
      <c r="E11" s="84"/>
      <c r="F11" s="85"/>
    </row>
    <row r="12" spans="1:6">
      <c r="A12" s="17" t="s">
        <v>63</v>
      </c>
      <c r="B12" s="83" t="s">
        <v>64</v>
      </c>
      <c r="C12" s="84"/>
      <c r="D12" s="84"/>
      <c r="E12" s="84"/>
      <c r="F12" s="85"/>
    </row>
    <row r="13" spans="1:6">
      <c r="A13" s="118" t="s">
        <v>65</v>
      </c>
      <c r="B13" s="144" t="s">
        <v>66</v>
      </c>
      <c r="C13" s="144"/>
      <c r="D13" s="144"/>
      <c r="E13" s="144"/>
      <c r="F13" s="144"/>
    </row>
    <row r="14" spans="1:6">
      <c r="A14" s="120"/>
      <c r="B14" s="138" t="s">
        <v>67</v>
      </c>
      <c r="C14" s="139"/>
      <c r="D14" s="139"/>
      <c r="E14" s="139"/>
      <c r="F14" s="140"/>
    </row>
    <row r="15" spans="1:6">
      <c r="A15" s="133" t="s">
        <v>68</v>
      </c>
      <c r="B15" s="135" t="s">
        <v>69</v>
      </c>
      <c r="C15" s="136"/>
      <c r="D15" s="136"/>
      <c r="E15" s="136"/>
      <c r="F15" s="137"/>
    </row>
    <row r="16" spans="1:6">
      <c r="A16" s="134"/>
      <c r="B16" s="138" t="s">
        <v>70</v>
      </c>
      <c r="C16" s="139"/>
      <c r="D16" s="139"/>
      <c r="E16" s="139"/>
      <c r="F16" s="140"/>
    </row>
    <row r="17" spans="1:6" ht="63.75" customHeight="1">
      <c r="A17" s="20" t="s">
        <v>71</v>
      </c>
      <c r="B17" s="141" t="s">
        <v>309</v>
      </c>
      <c r="C17" s="142"/>
      <c r="D17" s="142"/>
      <c r="E17" s="142"/>
      <c r="F17" s="143"/>
    </row>
    <row r="18" spans="1:6">
      <c r="A18" s="118" t="s">
        <v>73</v>
      </c>
      <c r="B18" s="135" t="s">
        <v>109</v>
      </c>
      <c r="C18" s="136"/>
      <c r="D18" s="136"/>
      <c r="E18" s="136"/>
      <c r="F18" s="137"/>
    </row>
    <row r="19" spans="1:6">
      <c r="A19" s="120"/>
      <c r="B19" s="138"/>
      <c r="C19" s="139"/>
      <c r="D19" s="139"/>
      <c r="E19" s="139"/>
      <c r="F19" s="140"/>
    </row>
    <row r="20" spans="1:6">
      <c r="A20" s="118" t="s">
        <v>75</v>
      </c>
      <c r="B20" s="148" t="s">
        <v>88</v>
      </c>
      <c r="C20" s="122"/>
      <c r="D20" s="122"/>
      <c r="E20" s="122"/>
      <c r="F20" s="123"/>
    </row>
    <row r="21" spans="1:6">
      <c r="A21" s="120"/>
      <c r="B21" s="127"/>
      <c r="C21" s="128"/>
      <c r="D21" s="128"/>
      <c r="E21" s="128"/>
      <c r="F21" s="129"/>
    </row>
    <row r="22" spans="1:6" ht="24" customHeight="1">
      <c r="A22" s="19" t="s">
        <v>76</v>
      </c>
      <c r="B22" s="130" t="s">
        <v>108</v>
      </c>
      <c r="C22" s="131"/>
      <c r="D22" s="131"/>
      <c r="E22" s="131"/>
      <c r="F22" s="132"/>
    </row>
  </sheetData>
  <mergeCells count="26"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B9:F9"/>
    <mergeCell ref="B10:F10"/>
    <mergeCell ref="B11:F11"/>
    <mergeCell ref="B12:F12"/>
    <mergeCell ref="A13:A14"/>
    <mergeCell ref="B13:F13"/>
    <mergeCell ref="B14:F14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94"/>
  <sheetViews>
    <sheetView topLeftCell="A55" workbookViewId="0">
      <selection activeCell="L92" sqref="L92"/>
    </sheetView>
  </sheetViews>
  <sheetFormatPr defaultRowHeight="16.5"/>
  <cols>
    <col min="20" max="20" width="9" customWidth="1"/>
  </cols>
  <sheetData>
    <row r="2" spans="1:25">
      <c r="A2" s="164">
        <v>1</v>
      </c>
      <c r="B2" s="165"/>
      <c r="C2" s="165"/>
      <c r="D2" s="165"/>
      <c r="E2" s="165"/>
      <c r="F2" s="164">
        <v>2</v>
      </c>
      <c r="G2" s="165"/>
      <c r="H2" s="165"/>
      <c r="I2" s="165"/>
      <c r="J2" s="165"/>
      <c r="K2" s="164">
        <v>3</v>
      </c>
      <c r="L2" s="165"/>
      <c r="M2" s="165"/>
      <c r="N2" s="165"/>
      <c r="O2" s="165"/>
      <c r="P2" s="164">
        <v>4</v>
      </c>
      <c r="Q2" s="165"/>
      <c r="R2" s="165"/>
      <c r="S2" s="165"/>
      <c r="T2" s="165"/>
      <c r="U2" s="164">
        <v>5</v>
      </c>
      <c r="V2" s="165"/>
      <c r="W2" s="165"/>
      <c r="X2" s="165"/>
      <c r="Y2" s="165"/>
    </row>
    <row r="3" spans="1:25">
      <c r="A3" s="164"/>
      <c r="B3" s="165"/>
      <c r="C3" s="165"/>
      <c r="D3" s="165"/>
      <c r="E3" s="165"/>
      <c r="F3" s="164"/>
      <c r="G3" s="165"/>
      <c r="H3" s="165"/>
      <c r="I3" s="165"/>
      <c r="J3" s="165"/>
      <c r="K3" s="164"/>
      <c r="L3" s="165"/>
      <c r="M3" s="165"/>
      <c r="N3" s="165"/>
      <c r="O3" s="165"/>
      <c r="P3" s="164"/>
      <c r="Q3" s="165"/>
      <c r="R3" s="165"/>
      <c r="S3" s="165"/>
      <c r="T3" s="165"/>
      <c r="U3" s="164"/>
      <c r="V3" s="165"/>
      <c r="W3" s="165"/>
      <c r="X3" s="165"/>
      <c r="Y3" s="165"/>
    </row>
    <row r="4" spans="1:25">
      <c r="A4" s="164"/>
      <c r="B4" s="165"/>
      <c r="C4" s="165"/>
      <c r="D4" s="165"/>
      <c r="E4" s="165"/>
      <c r="F4" s="164"/>
      <c r="G4" s="165"/>
      <c r="H4" s="165"/>
      <c r="I4" s="165"/>
      <c r="J4" s="165"/>
      <c r="K4" s="164"/>
      <c r="L4" s="165"/>
      <c r="M4" s="165"/>
      <c r="N4" s="165"/>
      <c r="O4" s="165"/>
      <c r="P4" s="164"/>
      <c r="Q4" s="165"/>
      <c r="R4" s="165"/>
      <c r="S4" s="165"/>
      <c r="T4" s="165"/>
      <c r="U4" s="164"/>
      <c r="V4" s="165"/>
      <c r="W4" s="165"/>
      <c r="X4" s="165"/>
      <c r="Y4" s="165"/>
    </row>
    <row r="5" spans="1:25">
      <c r="A5" s="164"/>
      <c r="B5" s="165"/>
      <c r="C5" s="165"/>
      <c r="D5" s="165"/>
      <c r="E5" s="165"/>
      <c r="F5" s="164"/>
      <c r="G5" s="165"/>
      <c r="H5" s="165"/>
      <c r="I5" s="165"/>
      <c r="J5" s="165"/>
      <c r="K5" s="164"/>
      <c r="L5" s="165"/>
      <c r="M5" s="165"/>
      <c r="N5" s="165"/>
      <c r="O5" s="165"/>
      <c r="P5" s="164"/>
      <c r="Q5" s="165"/>
      <c r="R5" s="165"/>
      <c r="S5" s="165"/>
      <c r="T5" s="165"/>
      <c r="U5" s="164"/>
      <c r="V5" s="165"/>
      <c r="W5" s="165"/>
      <c r="X5" s="165"/>
      <c r="Y5" s="165"/>
    </row>
    <row r="6" spans="1:25">
      <c r="A6" s="164"/>
      <c r="B6" s="165"/>
      <c r="C6" s="165"/>
      <c r="D6" s="165"/>
      <c r="E6" s="165"/>
      <c r="F6" s="164"/>
      <c r="G6" s="165"/>
      <c r="H6" s="165"/>
      <c r="I6" s="165"/>
      <c r="J6" s="165"/>
      <c r="K6" s="164"/>
      <c r="L6" s="165"/>
      <c r="M6" s="165"/>
      <c r="N6" s="165"/>
      <c r="O6" s="165"/>
      <c r="P6" s="164"/>
      <c r="Q6" s="165"/>
      <c r="R6" s="165"/>
      <c r="S6" s="165"/>
      <c r="T6" s="165"/>
      <c r="U6" s="164"/>
      <c r="V6" s="165"/>
      <c r="W6" s="165"/>
      <c r="X6" s="165"/>
      <c r="Y6" s="165"/>
    </row>
    <row r="7" spans="1:25">
      <c r="A7" s="164"/>
      <c r="B7" s="165"/>
      <c r="C7" s="165"/>
      <c r="D7" s="165"/>
      <c r="E7" s="165"/>
      <c r="F7" s="164"/>
      <c r="G7" s="165"/>
      <c r="H7" s="165"/>
      <c r="I7" s="165"/>
      <c r="J7" s="165"/>
      <c r="K7" s="164"/>
      <c r="L7" s="165"/>
      <c r="M7" s="165"/>
      <c r="N7" s="165"/>
      <c r="O7" s="165"/>
      <c r="P7" s="164"/>
      <c r="Q7" s="165"/>
      <c r="R7" s="165"/>
      <c r="S7" s="165"/>
      <c r="T7" s="165"/>
      <c r="U7" s="164"/>
      <c r="V7" s="165"/>
      <c r="W7" s="165"/>
      <c r="X7" s="165"/>
      <c r="Y7" s="165"/>
    </row>
    <row r="8" spans="1:25">
      <c r="A8" s="164"/>
      <c r="B8" s="165"/>
      <c r="C8" s="165"/>
      <c r="D8" s="165"/>
      <c r="E8" s="165"/>
      <c r="F8" s="164"/>
      <c r="G8" s="165"/>
      <c r="H8" s="165"/>
      <c r="I8" s="165"/>
      <c r="J8" s="165"/>
      <c r="K8" s="164"/>
      <c r="L8" s="165"/>
      <c r="M8" s="165"/>
      <c r="N8" s="165"/>
      <c r="O8" s="165"/>
      <c r="P8" s="164"/>
      <c r="Q8" s="165"/>
      <c r="R8" s="165"/>
      <c r="S8" s="165"/>
      <c r="T8" s="165"/>
      <c r="U8" s="164"/>
      <c r="V8" s="165"/>
      <c r="W8" s="165"/>
      <c r="X8" s="165"/>
      <c r="Y8" s="165"/>
    </row>
    <row r="9" spans="1:25">
      <c r="A9" s="164"/>
      <c r="B9" s="165"/>
      <c r="C9" s="165"/>
      <c r="D9" s="165"/>
      <c r="E9" s="165"/>
      <c r="F9" s="164"/>
      <c r="G9" s="165"/>
      <c r="H9" s="165"/>
      <c r="I9" s="165"/>
      <c r="J9" s="165"/>
      <c r="K9" s="164"/>
      <c r="L9" s="165"/>
      <c r="M9" s="165"/>
      <c r="N9" s="165"/>
      <c r="O9" s="165"/>
      <c r="P9" s="164"/>
      <c r="Q9" s="165"/>
      <c r="R9" s="165"/>
      <c r="S9" s="165"/>
      <c r="T9" s="165"/>
      <c r="U9" s="164"/>
      <c r="V9" s="165"/>
      <c r="W9" s="165"/>
      <c r="X9" s="165"/>
      <c r="Y9" s="165"/>
    </row>
    <row r="10" spans="1:25">
      <c r="A10" s="164"/>
      <c r="B10" s="165"/>
      <c r="C10" s="165"/>
      <c r="D10" s="165"/>
      <c r="E10" s="165"/>
      <c r="F10" s="164"/>
      <c r="G10" s="165"/>
      <c r="H10" s="165"/>
      <c r="I10" s="165"/>
      <c r="J10" s="165"/>
      <c r="K10" s="164"/>
      <c r="L10" s="165"/>
      <c r="M10" s="165"/>
      <c r="N10" s="165"/>
      <c r="O10" s="165"/>
      <c r="P10" s="164"/>
      <c r="Q10" s="165"/>
      <c r="R10" s="165"/>
      <c r="S10" s="165"/>
      <c r="T10" s="165"/>
      <c r="U10" s="164"/>
      <c r="V10" s="165"/>
      <c r="W10" s="165"/>
      <c r="X10" s="165"/>
      <c r="Y10" s="165"/>
    </row>
    <row r="11" spans="1:25">
      <c r="A11" s="164"/>
      <c r="B11" s="165"/>
      <c r="C11" s="165"/>
      <c r="D11" s="165"/>
      <c r="E11" s="165"/>
      <c r="F11" s="164"/>
      <c r="G11" s="165"/>
      <c r="H11" s="165"/>
      <c r="I11" s="165"/>
      <c r="J11" s="165"/>
      <c r="K11" s="164"/>
      <c r="L11" s="165"/>
      <c r="M11" s="165"/>
      <c r="N11" s="165"/>
      <c r="O11" s="165"/>
      <c r="P11" s="164"/>
      <c r="Q11" s="165"/>
      <c r="R11" s="165"/>
      <c r="S11" s="165"/>
      <c r="T11" s="165"/>
      <c r="U11" s="164"/>
      <c r="V11" s="165"/>
      <c r="W11" s="165"/>
      <c r="X11" s="165"/>
      <c r="Y11" s="165"/>
    </row>
    <row r="12" spans="1:25">
      <c r="A12" s="164"/>
      <c r="B12" s="165"/>
      <c r="C12" s="165"/>
      <c r="D12" s="165"/>
      <c r="E12" s="165"/>
      <c r="F12" s="164"/>
      <c r="G12" s="165"/>
      <c r="H12" s="165"/>
      <c r="I12" s="165"/>
      <c r="J12" s="165"/>
      <c r="K12" s="164"/>
      <c r="L12" s="165"/>
      <c r="M12" s="165"/>
      <c r="N12" s="165"/>
      <c r="O12" s="165"/>
      <c r="P12" s="164"/>
      <c r="Q12" s="165"/>
      <c r="R12" s="165"/>
      <c r="S12" s="165"/>
      <c r="T12" s="165"/>
      <c r="U12" s="164"/>
      <c r="V12" s="165"/>
      <c r="W12" s="165"/>
      <c r="X12" s="165"/>
      <c r="Y12" s="165"/>
    </row>
    <row r="13" spans="1:25">
      <c r="A13" s="164"/>
      <c r="B13" s="165"/>
      <c r="C13" s="165"/>
      <c r="D13" s="165"/>
      <c r="E13" s="165"/>
      <c r="F13" s="164"/>
      <c r="G13" s="165"/>
      <c r="H13" s="165"/>
      <c r="I13" s="165"/>
      <c r="J13" s="165"/>
      <c r="K13" s="164"/>
      <c r="L13" s="165"/>
      <c r="M13" s="165"/>
      <c r="N13" s="165"/>
      <c r="O13" s="165"/>
      <c r="P13" s="164"/>
      <c r="Q13" s="165"/>
      <c r="R13" s="165"/>
      <c r="S13" s="165"/>
      <c r="T13" s="165"/>
      <c r="U13" s="164"/>
      <c r="V13" s="165"/>
      <c r="W13" s="165"/>
      <c r="X13" s="165"/>
      <c r="Y13" s="165"/>
    </row>
    <row r="14" spans="1:25">
      <c r="A14" s="164"/>
      <c r="B14" s="165"/>
      <c r="C14" s="165"/>
      <c r="D14" s="165"/>
      <c r="E14" s="165"/>
      <c r="F14" s="164"/>
      <c r="G14" s="165"/>
      <c r="H14" s="165"/>
      <c r="I14" s="165"/>
      <c r="J14" s="165"/>
      <c r="K14" s="164"/>
      <c r="L14" s="165"/>
      <c r="M14" s="165"/>
      <c r="N14" s="165"/>
      <c r="O14" s="165"/>
      <c r="P14" s="164"/>
      <c r="Q14" s="165"/>
      <c r="R14" s="165"/>
      <c r="S14" s="165"/>
      <c r="T14" s="165"/>
      <c r="U14" s="164"/>
      <c r="V14" s="165"/>
      <c r="W14" s="165"/>
      <c r="X14" s="165"/>
      <c r="Y14" s="165"/>
    </row>
    <row r="15" spans="1:25">
      <c r="A15" s="164"/>
      <c r="B15" s="165"/>
      <c r="C15" s="165"/>
      <c r="D15" s="165"/>
      <c r="E15" s="165"/>
      <c r="F15" s="164"/>
      <c r="G15" s="165"/>
      <c r="H15" s="165"/>
      <c r="I15" s="165"/>
      <c r="J15" s="165"/>
      <c r="K15" s="164"/>
      <c r="L15" s="165"/>
      <c r="M15" s="165"/>
      <c r="N15" s="165"/>
      <c r="O15" s="165"/>
      <c r="P15" s="164"/>
      <c r="Q15" s="165"/>
      <c r="R15" s="165"/>
      <c r="S15" s="165"/>
      <c r="T15" s="165"/>
      <c r="U15" s="164"/>
      <c r="V15" s="165"/>
      <c r="W15" s="165"/>
      <c r="X15" s="165"/>
      <c r="Y15" s="165"/>
    </row>
    <row r="16" spans="1:25">
      <c r="A16" s="164"/>
      <c r="B16" s="165"/>
      <c r="C16" s="165"/>
      <c r="D16" s="165"/>
      <c r="E16" s="165"/>
      <c r="F16" s="164"/>
      <c r="G16" s="165"/>
      <c r="H16" s="165"/>
      <c r="I16" s="165"/>
      <c r="J16" s="165"/>
      <c r="K16" s="164"/>
      <c r="L16" s="165"/>
      <c r="M16" s="165"/>
      <c r="N16" s="165"/>
      <c r="O16" s="165"/>
      <c r="P16" s="164"/>
      <c r="Q16" s="165"/>
      <c r="R16" s="165"/>
      <c r="S16" s="165"/>
      <c r="T16" s="165"/>
      <c r="U16" s="164"/>
      <c r="V16" s="165"/>
      <c r="W16" s="165"/>
      <c r="X16" s="165"/>
      <c r="Y16" s="165"/>
    </row>
    <row r="17" spans="1:25">
      <c r="A17" s="164"/>
      <c r="B17" s="165"/>
      <c r="C17" s="165"/>
      <c r="D17" s="165"/>
      <c r="E17" s="165"/>
      <c r="F17" s="164"/>
      <c r="G17" s="165"/>
      <c r="H17" s="165"/>
      <c r="I17" s="165"/>
      <c r="J17" s="165"/>
      <c r="K17" s="164"/>
      <c r="L17" s="165"/>
      <c r="M17" s="165"/>
      <c r="N17" s="165"/>
      <c r="O17" s="165"/>
      <c r="P17" s="164"/>
      <c r="Q17" s="165"/>
      <c r="R17" s="165"/>
      <c r="S17" s="165"/>
      <c r="T17" s="165"/>
      <c r="U17" s="164"/>
      <c r="V17" s="165"/>
      <c r="W17" s="165"/>
      <c r="X17" s="165"/>
      <c r="Y17" s="165"/>
    </row>
    <row r="18" spans="1:25">
      <c r="A18" s="164"/>
      <c r="B18" s="165"/>
      <c r="C18" s="165"/>
      <c r="D18" s="165"/>
      <c r="E18" s="165"/>
      <c r="F18" s="164"/>
      <c r="G18" s="165"/>
      <c r="H18" s="165"/>
      <c r="I18" s="165"/>
      <c r="J18" s="165"/>
      <c r="K18" s="164"/>
      <c r="L18" s="165"/>
      <c r="M18" s="165"/>
      <c r="N18" s="165"/>
      <c r="O18" s="165"/>
      <c r="P18" s="164"/>
      <c r="Q18" s="165"/>
      <c r="R18" s="165"/>
      <c r="S18" s="165"/>
      <c r="T18" s="165"/>
      <c r="U18" s="164"/>
      <c r="V18" s="165"/>
      <c r="W18" s="165"/>
      <c r="X18" s="165"/>
      <c r="Y18" s="165"/>
    </row>
    <row r="19" spans="1: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5">
      <c r="A21" s="164">
        <v>6</v>
      </c>
      <c r="B21" s="165"/>
      <c r="C21" s="165"/>
      <c r="D21" s="165"/>
      <c r="E21" s="165"/>
      <c r="F21" s="164">
        <v>7</v>
      </c>
      <c r="G21" s="165"/>
      <c r="H21" s="165"/>
      <c r="I21" s="165"/>
      <c r="J21" s="165"/>
      <c r="K21" s="164">
        <v>8</v>
      </c>
      <c r="L21" s="165"/>
      <c r="M21" s="165"/>
      <c r="N21" s="165"/>
      <c r="O21" s="165"/>
      <c r="P21" s="164">
        <v>9</v>
      </c>
      <c r="Q21" s="165"/>
      <c r="R21" s="165"/>
      <c r="S21" s="165"/>
      <c r="T21" s="165"/>
      <c r="U21" s="164">
        <v>10</v>
      </c>
      <c r="V21" s="165"/>
      <c r="W21" s="165"/>
      <c r="X21" s="165"/>
      <c r="Y21" s="165"/>
    </row>
    <row r="22" spans="1:25">
      <c r="A22" s="164"/>
      <c r="B22" s="165"/>
      <c r="C22" s="165"/>
      <c r="D22" s="165"/>
      <c r="E22" s="165"/>
      <c r="F22" s="164"/>
      <c r="G22" s="165"/>
      <c r="H22" s="165"/>
      <c r="I22" s="165"/>
      <c r="J22" s="165"/>
      <c r="K22" s="164"/>
      <c r="L22" s="165"/>
      <c r="M22" s="165"/>
      <c r="N22" s="165"/>
      <c r="O22" s="165"/>
      <c r="P22" s="164"/>
      <c r="Q22" s="165"/>
      <c r="R22" s="165"/>
      <c r="S22" s="165"/>
      <c r="T22" s="165"/>
      <c r="U22" s="164"/>
      <c r="V22" s="165"/>
      <c r="W22" s="165"/>
      <c r="X22" s="165"/>
      <c r="Y22" s="165"/>
    </row>
    <row r="23" spans="1:25">
      <c r="A23" s="164"/>
      <c r="B23" s="165"/>
      <c r="C23" s="165"/>
      <c r="D23" s="165"/>
      <c r="E23" s="165"/>
      <c r="F23" s="164"/>
      <c r="G23" s="165"/>
      <c r="H23" s="165"/>
      <c r="I23" s="165"/>
      <c r="J23" s="165"/>
      <c r="K23" s="164"/>
      <c r="L23" s="165"/>
      <c r="M23" s="165"/>
      <c r="N23" s="165"/>
      <c r="O23" s="165"/>
      <c r="P23" s="164"/>
      <c r="Q23" s="165"/>
      <c r="R23" s="165"/>
      <c r="S23" s="165"/>
      <c r="T23" s="165"/>
      <c r="U23" s="164"/>
      <c r="V23" s="165"/>
      <c r="W23" s="165"/>
      <c r="X23" s="165"/>
      <c r="Y23" s="165"/>
    </row>
    <row r="24" spans="1:25">
      <c r="A24" s="164"/>
      <c r="B24" s="165"/>
      <c r="C24" s="165"/>
      <c r="D24" s="165"/>
      <c r="E24" s="165"/>
      <c r="F24" s="164"/>
      <c r="G24" s="165"/>
      <c r="H24" s="165"/>
      <c r="I24" s="165"/>
      <c r="J24" s="165"/>
      <c r="K24" s="164"/>
      <c r="L24" s="165"/>
      <c r="M24" s="165"/>
      <c r="N24" s="165"/>
      <c r="O24" s="165"/>
      <c r="P24" s="164"/>
      <c r="Q24" s="165"/>
      <c r="R24" s="165"/>
      <c r="S24" s="165"/>
      <c r="T24" s="165"/>
      <c r="U24" s="164"/>
      <c r="V24" s="165"/>
      <c r="W24" s="165"/>
      <c r="X24" s="165"/>
      <c r="Y24" s="165"/>
    </row>
    <row r="25" spans="1:25">
      <c r="A25" s="164"/>
      <c r="B25" s="165"/>
      <c r="C25" s="165"/>
      <c r="D25" s="165"/>
      <c r="E25" s="165"/>
      <c r="F25" s="164"/>
      <c r="G25" s="165"/>
      <c r="H25" s="165"/>
      <c r="I25" s="165"/>
      <c r="J25" s="165"/>
      <c r="K25" s="164"/>
      <c r="L25" s="165"/>
      <c r="M25" s="165"/>
      <c r="N25" s="165"/>
      <c r="O25" s="165"/>
      <c r="P25" s="164"/>
      <c r="Q25" s="165"/>
      <c r="R25" s="165"/>
      <c r="S25" s="165"/>
      <c r="T25" s="165"/>
      <c r="U25" s="164"/>
      <c r="V25" s="165"/>
      <c r="W25" s="165"/>
      <c r="X25" s="165"/>
      <c r="Y25" s="165"/>
    </row>
    <row r="26" spans="1:25">
      <c r="A26" s="164"/>
      <c r="B26" s="165"/>
      <c r="C26" s="165"/>
      <c r="D26" s="165"/>
      <c r="E26" s="165"/>
      <c r="F26" s="164"/>
      <c r="G26" s="165"/>
      <c r="H26" s="165"/>
      <c r="I26" s="165"/>
      <c r="J26" s="165"/>
      <c r="K26" s="164"/>
      <c r="L26" s="165"/>
      <c r="M26" s="165"/>
      <c r="N26" s="165"/>
      <c r="O26" s="165"/>
      <c r="P26" s="164"/>
      <c r="Q26" s="165"/>
      <c r="R26" s="165"/>
      <c r="S26" s="165"/>
      <c r="T26" s="165"/>
      <c r="U26" s="164"/>
      <c r="V26" s="165"/>
      <c r="W26" s="165"/>
      <c r="X26" s="165"/>
      <c r="Y26" s="165"/>
    </row>
    <row r="27" spans="1:25">
      <c r="A27" s="164"/>
      <c r="B27" s="165"/>
      <c r="C27" s="165"/>
      <c r="D27" s="165"/>
      <c r="E27" s="165"/>
      <c r="F27" s="164"/>
      <c r="G27" s="165"/>
      <c r="H27" s="165"/>
      <c r="I27" s="165"/>
      <c r="J27" s="165"/>
      <c r="K27" s="164"/>
      <c r="L27" s="165"/>
      <c r="M27" s="165"/>
      <c r="N27" s="165"/>
      <c r="O27" s="165"/>
      <c r="P27" s="164"/>
      <c r="Q27" s="165"/>
      <c r="R27" s="165"/>
      <c r="S27" s="165"/>
      <c r="T27" s="165"/>
      <c r="U27" s="164"/>
      <c r="V27" s="165"/>
      <c r="W27" s="165"/>
      <c r="X27" s="165"/>
      <c r="Y27" s="165"/>
    </row>
    <row r="28" spans="1:25">
      <c r="A28" s="164"/>
      <c r="B28" s="165"/>
      <c r="C28" s="165"/>
      <c r="D28" s="165"/>
      <c r="E28" s="165"/>
      <c r="F28" s="164"/>
      <c r="G28" s="165"/>
      <c r="H28" s="165"/>
      <c r="I28" s="165"/>
      <c r="J28" s="165"/>
      <c r="K28" s="164"/>
      <c r="L28" s="165"/>
      <c r="M28" s="165"/>
      <c r="N28" s="165"/>
      <c r="O28" s="165"/>
      <c r="P28" s="164"/>
      <c r="Q28" s="165"/>
      <c r="R28" s="165"/>
      <c r="S28" s="165"/>
      <c r="T28" s="165"/>
      <c r="U28" s="164"/>
      <c r="V28" s="165"/>
      <c r="W28" s="165"/>
      <c r="X28" s="165"/>
      <c r="Y28" s="165"/>
    </row>
    <row r="29" spans="1:25">
      <c r="A29" s="164"/>
      <c r="B29" s="165"/>
      <c r="C29" s="165"/>
      <c r="D29" s="165"/>
      <c r="E29" s="165"/>
      <c r="F29" s="164"/>
      <c r="G29" s="165"/>
      <c r="H29" s="165"/>
      <c r="I29" s="165"/>
      <c r="J29" s="165"/>
      <c r="K29" s="164"/>
      <c r="L29" s="165"/>
      <c r="M29" s="165"/>
      <c r="N29" s="165"/>
      <c r="O29" s="165"/>
      <c r="P29" s="164"/>
      <c r="Q29" s="165"/>
      <c r="R29" s="165"/>
      <c r="S29" s="165"/>
      <c r="T29" s="165"/>
      <c r="U29" s="164"/>
      <c r="V29" s="165"/>
      <c r="W29" s="165"/>
      <c r="X29" s="165"/>
      <c r="Y29" s="165"/>
    </row>
    <row r="30" spans="1:25">
      <c r="A30" s="164"/>
      <c r="B30" s="165"/>
      <c r="C30" s="165"/>
      <c r="D30" s="165"/>
      <c r="E30" s="165"/>
      <c r="F30" s="164"/>
      <c r="G30" s="165"/>
      <c r="H30" s="165"/>
      <c r="I30" s="165"/>
      <c r="J30" s="165"/>
      <c r="K30" s="164"/>
      <c r="L30" s="165"/>
      <c r="M30" s="165"/>
      <c r="N30" s="165"/>
      <c r="O30" s="165"/>
      <c r="P30" s="164"/>
      <c r="Q30" s="165"/>
      <c r="R30" s="165"/>
      <c r="S30" s="165"/>
      <c r="T30" s="165"/>
      <c r="U30" s="164"/>
      <c r="V30" s="165"/>
      <c r="W30" s="165"/>
      <c r="X30" s="165"/>
      <c r="Y30" s="165"/>
    </row>
    <row r="31" spans="1:25">
      <c r="A31" s="164"/>
      <c r="B31" s="165"/>
      <c r="C31" s="165"/>
      <c r="D31" s="165"/>
      <c r="E31" s="165"/>
      <c r="F31" s="164"/>
      <c r="G31" s="165"/>
      <c r="H31" s="165"/>
      <c r="I31" s="165"/>
      <c r="J31" s="165"/>
      <c r="K31" s="164"/>
      <c r="L31" s="165"/>
      <c r="M31" s="165"/>
      <c r="N31" s="165"/>
      <c r="O31" s="165"/>
      <c r="P31" s="164"/>
      <c r="Q31" s="165"/>
      <c r="R31" s="165"/>
      <c r="S31" s="165"/>
      <c r="T31" s="165"/>
      <c r="U31" s="164"/>
      <c r="V31" s="165"/>
      <c r="W31" s="165"/>
      <c r="X31" s="165"/>
      <c r="Y31" s="165"/>
    </row>
    <row r="32" spans="1:25">
      <c r="A32" s="164"/>
      <c r="B32" s="165"/>
      <c r="C32" s="165"/>
      <c r="D32" s="165"/>
      <c r="E32" s="165"/>
      <c r="F32" s="164"/>
      <c r="G32" s="165"/>
      <c r="H32" s="165"/>
      <c r="I32" s="165"/>
      <c r="J32" s="165"/>
      <c r="K32" s="164"/>
      <c r="L32" s="165"/>
      <c r="M32" s="165"/>
      <c r="N32" s="165"/>
      <c r="O32" s="165"/>
      <c r="P32" s="164"/>
      <c r="Q32" s="165"/>
      <c r="R32" s="165"/>
      <c r="S32" s="165"/>
      <c r="T32" s="165"/>
      <c r="U32" s="164"/>
      <c r="V32" s="165"/>
      <c r="W32" s="165"/>
      <c r="X32" s="165"/>
      <c r="Y32" s="165"/>
    </row>
    <row r="33" spans="1:25">
      <c r="A33" s="164"/>
      <c r="B33" s="165"/>
      <c r="C33" s="165"/>
      <c r="D33" s="165"/>
      <c r="E33" s="165"/>
      <c r="F33" s="164"/>
      <c r="G33" s="165"/>
      <c r="H33" s="165"/>
      <c r="I33" s="165"/>
      <c r="J33" s="165"/>
      <c r="K33" s="164"/>
      <c r="L33" s="165"/>
      <c r="M33" s="165"/>
      <c r="N33" s="165"/>
      <c r="O33" s="165"/>
      <c r="P33" s="164"/>
      <c r="Q33" s="165"/>
      <c r="R33" s="165"/>
      <c r="S33" s="165"/>
      <c r="T33" s="165"/>
      <c r="U33" s="164"/>
      <c r="V33" s="165"/>
      <c r="W33" s="165"/>
      <c r="X33" s="165"/>
      <c r="Y33" s="165"/>
    </row>
    <row r="34" spans="1:25">
      <c r="A34" s="164"/>
      <c r="B34" s="165"/>
      <c r="C34" s="165"/>
      <c r="D34" s="165"/>
      <c r="E34" s="165"/>
      <c r="F34" s="164"/>
      <c r="G34" s="165"/>
      <c r="H34" s="165"/>
      <c r="I34" s="165"/>
      <c r="J34" s="165"/>
      <c r="K34" s="164"/>
      <c r="L34" s="165"/>
      <c r="M34" s="165"/>
      <c r="N34" s="165"/>
      <c r="O34" s="165"/>
      <c r="P34" s="164"/>
      <c r="Q34" s="165"/>
      <c r="R34" s="165"/>
      <c r="S34" s="165"/>
      <c r="T34" s="165"/>
      <c r="U34" s="164"/>
      <c r="V34" s="165"/>
      <c r="W34" s="165"/>
      <c r="X34" s="165"/>
      <c r="Y34" s="165"/>
    </row>
    <row r="35" spans="1:25">
      <c r="A35" s="164"/>
      <c r="B35" s="165"/>
      <c r="C35" s="165"/>
      <c r="D35" s="165"/>
      <c r="E35" s="165"/>
      <c r="F35" s="164"/>
      <c r="G35" s="165"/>
      <c r="H35" s="165"/>
      <c r="I35" s="165"/>
      <c r="J35" s="165"/>
      <c r="K35" s="164"/>
      <c r="L35" s="165"/>
      <c r="M35" s="165"/>
      <c r="N35" s="165"/>
      <c r="O35" s="165"/>
      <c r="P35" s="164"/>
      <c r="Q35" s="165"/>
      <c r="R35" s="165"/>
      <c r="S35" s="165"/>
      <c r="T35" s="165"/>
      <c r="U35" s="164"/>
      <c r="V35" s="165"/>
      <c r="W35" s="165"/>
      <c r="X35" s="165"/>
      <c r="Y35" s="165"/>
    </row>
    <row r="36" spans="1:25">
      <c r="A36" s="164"/>
      <c r="B36" s="165"/>
      <c r="C36" s="165"/>
      <c r="D36" s="165"/>
      <c r="E36" s="165"/>
      <c r="F36" s="164"/>
      <c r="G36" s="165"/>
      <c r="H36" s="165"/>
      <c r="I36" s="165"/>
      <c r="J36" s="165"/>
      <c r="K36" s="164"/>
      <c r="L36" s="165"/>
      <c r="M36" s="165"/>
      <c r="N36" s="165"/>
      <c r="O36" s="165"/>
      <c r="P36" s="164"/>
      <c r="Q36" s="165"/>
      <c r="R36" s="165"/>
      <c r="S36" s="165"/>
      <c r="T36" s="165"/>
      <c r="U36" s="164"/>
      <c r="V36" s="165"/>
      <c r="W36" s="165"/>
      <c r="X36" s="165"/>
      <c r="Y36" s="165"/>
    </row>
    <row r="37" spans="1:25">
      <c r="A37" s="164"/>
      <c r="B37" s="165"/>
      <c r="C37" s="165"/>
      <c r="D37" s="165"/>
      <c r="E37" s="165"/>
      <c r="F37" s="164"/>
      <c r="G37" s="165"/>
      <c r="H37" s="165"/>
      <c r="I37" s="165"/>
      <c r="J37" s="165"/>
      <c r="K37" s="164"/>
      <c r="L37" s="165"/>
      <c r="M37" s="165"/>
      <c r="N37" s="165"/>
      <c r="O37" s="165"/>
      <c r="P37" s="164"/>
      <c r="Q37" s="165"/>
      <c r="R37" s="165"/>
      <c r="S37" s="165"/>
      <c r="T37" s="165"/>
      <c r="U37" s="164"/>
      <c r="V37" s="165"/>
      <c r="W37" s="165"/>
      <c r="X37" s="165"/>
      <c r="Y37" s="165"/>
    </row>
    <row r="38" spans="1: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>
      <c r="A40" s="164">
        <v>11</v>
      </c>
      <c r="B40" s="165"/>
      <c r="C40" s="165"/>
      <c r="D40" s="165"/>
      <c r="E40" s="165"/>
      <c r="F40" s="164">
        <v>12</v>
      </c>
      <c r="G40" s="165"/>
      <c r="H40" s="165"/>
      <c r="I40" s="165"/>
      <c r="J40" s="165"/>
      <c r="K40" s="164">
        <v>13</v>
      </c>
      <c r="L40" s="165"/>
      <c r="M40" s="165"/>
      <c r="N40" s="165"/>
      <c r="O40" s="165"/>
      <c r="P40" s="164">
        <v>14</v>
      </c>
      <c r="Q40" s="165"/>
      <c r="R40" s="165"/>
      <c r="S40" s="165"/>
      <c r="T40" s="165"/>
      <c r="U40" s="164">
        <v>15</v>
      </c>
      <c r="V40" s="165"/>
      <c r="W40" s="165"/>
      <c r="X40" s="165"/>
      <c r="Y40" s="165"/>
    </row>
    <row r="41" spans="1:25">
      <c r="A41" s="164"/>
      <c r="B41" s="165"/>
      <c r="C41" s="165"/>
      <c r="D41" s="165"/>
      <c r="E41" s="165"/>
      <c r="F41" s="164"/>
      <c r="G41" s="165"/>
      <c r="H41" s="165"/>
      <c r="I41" s="165"/>
      <c r="J41" s="165"/>
      <c r="K41" s="164"/>
      <c r="L41" s="165"/>
      <c r="M41" s="165"/>
      <c r="N41" s="165"/>
      <c r="O41" s="165"/>
      <c r="P41" s="164"/>
      <c r="Q41" s="165"/>
      <c r="R41" s="165"/>
      <c r="S41" s="165"/>
      <c r="T41" s="165"/>
      <c r="U41" s="164"/>
      <c r="V41" s="165"/>
      <c r="W41" s="165"/>
      <c r="X41" s="165"/>
      <c r="Y41" s="165"/>
    </row>
    <row r="42" spans="1:25">
      <c r="A42" s="164"/>
      <c r="B42" s="165"/>
      <c r="C42" s="165"/>
      <c r="D42" s="165"/>
      <c r="E42" s="165"/>
      <c r="F42" s="164"/>
      <c r="G42" s="165"/>
      <c r="H42" s="165"/>
      <c r="I42" s="165"/>
      <c r="J42" s="165"/>
      <c r="K42" s="164"/>
      <c r="L42" s="165"/>
      <c r="M42" s="165"/>
      <c r="N42" s="165"/>
      <c r="O42" s="165"/>
      <c r="P42" s="164"/>
      <c r="Q42" s="165"/>
      <c r="R42" s="165"/>
      <c r="S42" s="165"/>
      <c r="T42" s="165"/>
      <c r="U42" s="164"/>
      <c r="V42" s="165"/>
      <c r="W42" s="165"/>
      <c r="X42" s="165"/>
      <c r="Y42" s="165"/>
    </row>
    <row r="43" spans="1:25">
      <c r="A43" s="164"/>
      <c r="B43" s="165"/>
      <c r="C43" s="165"/>
      <c r="D43" s="165"/>
      <c r="E43" s="165"/>
      <c r="F43" s="164"/>
      <c r="G43" s="165"/>
      <c r="H43" s="165"/>
      <c r="I43" s="165"/>
      <c r="J43" s="165"/>
      <c r="K43" s="164"/>
      <c r="L43" s="165"/>
      <c r="M43" s="165"/>
      <c r="N43" s="165"/>
      <c r="O43" s="165"/>
      <c r="P43" s="164"/>
      <c r="Q43" s="165"/>
      <c r="R43" s="165"/>
      <c r="S43" s="165"/>
      <c r="T43" s="165"/>
      <c r="U43" s="164"/>
      <c r="V43" s="165"/>
      <c r="W43" s="165"/>
      <c r="X43" s="165"/>
      <c r="Y43" s="165"/>
    </row>
    <row r="44" spans="1:25">
      <c r="A44" s="164"/>
      <c r="B44" s="165"/>
      <c r="C44" s="165"/>
      <c r="D44" s="165"/>
      <c r="E44" s="165"/>
      <c r="F44" s="164"/>
      <c r="G44" s="165"/>
      <c r="H44" s="165"/>
      <c r="I44" s="165"/>
      <c r="J44" s="165"/>
      <c r="K44" s="164"/>
      <c r="L44" s="165"/>
      <c r="M44" s="165"/>
      <c r="N44" s="165"/>
      <c r="O44" s="165"/>
      <c r="P44" s="164"/>
      <c r="Q44" s="165"/>
      <c r="R44" s="165"/>
      <c r="S44" s="165"/>
      <c r="T44" s="165"/>
      <c r="U44" s="164"/>
      <c r="V44" s="165"/>
      <c r="W44" s="165"/>
      <c r="X44" s="165"/>
      <c r="Y44" s="165"/>
    </row>
    <row r="45" spans="1:25">
      <c r="A45" s="164"/>
      <c r="B45" s="165"/>
      <c r="C45" s="165"/>
      <c r="D45" s="165"/>
      <c r="E45" s="165"/>
      <c r="F45" s="164"/>
      <c r="G45" s="165"/>
      <c r="H45" s="165"/>
      <c r="I45" s="165"/>
      <c r="J45" s="165"/>
      <c r="K45" s="164"/>
      <c r="L45" s="165"/>
      <c r="M45" s="165"/>
      <c r="N45" s="165"/>
      <c r="O45" s="165"/>
      <c r="P45" s="164"/>
      <c r="Q45" s="165"/>
      <c r="R45" s="165"/>
      <c r="S45" s="165"/>
      <c r="T45" s="165"/>
      <c r="U45" s="164"/>
      <c r="V45" s="165"/>
      <c r="W45" s="165"/>
      <c r="X45" s="165"/>
      <c r="Y45" s="165"/>
    </row>
    <row r="46" spans="1:25">
      <c r="A46" s="164"/>
      <c r="B46" s="165"/>
      <c r="C46" s="165"/>
      <c r="D46" s="165"/>
      <c r="E46" s="165"/>
      <c r="F46" s="164"/>
      <c r="G46" s="165"/>
      <c r="H46" s="165"/>
      <c r="I46" s="165"/>
      <c r="J46" s="165"/>
      <c r="K46" s="164"/>
      <c r="L46" s="165"/>
      <c r="M46" s="165"/>
      <c r="N46" s="165"/>
      <c r="O46" s="165"/>
      <c r="P46" s="164"/>
      <c r="Q46" s="165"/>
      <c r="R46" s="165"/>
      <c r="S46" s="165"/>
      <c r="T46" s="165"/>
      <c r="U46" s="164"/>
      <c r="V46" s="165"/>
      <c r="W46" s="165"/>
      <c r="X46" s="165"/>
      <c r="Y46" s="165"/>
    </row>
    <row r="47" spans="1:25">
      <c r="A47" s="164"/>
      <c r="B47" s="165"/>
      <c r="C47" s="165"/>
      <c r="D47" s="165"/>
      <c r="E47" s="165"/>
      <c r="F47" s="164"/>
      <c r="G47" s="165"/>
      <c r="H47" s="165"/>
      <c r="I47" s="165"/>
      <c r="J47" s="165"/>
      <c r="K47" s="164"/>
      <c r="L47" s="165"/>
      <c r="M47" s="165"/>
      <c r="N47" s="165"/>
      <c r="O47" s="165"/>
      <c r="P47" s="164"/>
      <c r="Q47" s="165"/>
      <c r="R47" s="165"/>
      <c r="S47" s="165"/>
      <c r="T47" s="165"/>
      <c r="U47" s="164"/>
      <c r="V47" s="165"/>
      <c r="W47" s="165"/>
      <c r="X47" s="165"/>
      <c r="Y47" s="165"/>
    </row>
    <row r="48" spans="1:25">
      <c r="A48" s="164"/>
      <c r="B48" s="165"/>
      <c r="C48" s="165"/>
      <c r="D48" s="165"/>
      <c r="E48" s="165"/>
      <c r="F48" s="164"/>
      <c r="G48" s="165"/>
      <c r="H48" s="165"/>
      <c r="I48" s="165"/>
      <c r="J48" s="165"/>
      <c r="K48" s="164"/>
      <c r="L48" s="165"/>
      <c r="M48" s="165"/>
      <c r="N48" s="165"/>
      <c r="O48" s="165"/>
      <c r="P48" s="164"/>
      <c r="Q48" s="165"/>
      <c r="R48" s="165"/>
      <c r="S48" s="165"/>
      <c r="T48" s="165"/>
      <c r="U48" s="164"/>
      <c r="V48" s="165"/>
      <c r="W48" s="165"/>
      <c r="X48" s="165"/>
      <c r="Y48" s="165"/>
    </row>
    <row r="49" spans="1:25">
      <c r="A49" s="164"/>
      <c r="B49" s="165"/>
      <c r="C49" s="165"/>
      <c r="D49" s="165"/>
      <c r="E49" s="165"/>
      <c r="F49" s="164"/>
      <c r="G49" s="165"/>
      <c r="H49" s="165"/>
      <c r="I49" s="165"/>
      <c r="J49" s="165"/>
      <c r="K49" s="164"/>
      <c r="L49" s="165"/>
      <c r="M49" s="165"/>
      <c r="N49" s="165"/>
      <c r="O49" s="165"/>
      <c r="P49" s="164"/>
      <c r="Q49" s="165"/>
      <c r="R49" s="165"/>
      <c r="S49" s="165"/>
      <c r="T49" s="165"/>
      <c r="U49" s="164"/>
      <c r="V49" s="165"/>
      <c r="W49" s="165"/>
      <c r="X49" s="165"/>
      <c r="Y49" s="165"/>
    </row>
    <row r="50" spans="1:25">
      <c r="A50" s="164"/>
      <c r="B50" s="165"/>
      <c r="C50" s="165"/>
      <c r="D50" s="165"/>
      <c r="E50" s="165"/>
      <c r="F50" s="164"/>
      <c r="G50" s="165"/>
      <c r="H50" s="165"/>
      <c r="I50" s="165"/>
      <c r="J50" s="165"/>
      <c r="K50" s="164"/>
      <c r="L50" s="165"/>
      <c r="M50" s="165"/>
      <c r="N50" s="165"/>
      <c r="O50" s="165"/>
      <c r="P50" s="164"/>
      <c r="Q50" s="165"/>
      <c r="R50" s="165"/>
      <c r="S50" s="165"/>
      <c r="T50" s="165"/>
      <c r="U50" s="164"/>
      <c r="V50" s="165"/>
      <c r="W50" s="165"/>
      <c r="X50" s="165"/>
      <c r="Y50" s="165"/>
    </row>
    <row r="51" spans="1:25">
      <c r="A51" s="164"/>
      <c r="B51" s="165"/>
      <c r="C51" s="165"/>
      <c r="D51" s="165"/>
      <c r="E51" s="165"/>
      <c r="F51" s="164"/>
      <c r="G51" s="165"/>
      <c r="H51" s="165"/>
      <c r="I51" s="165"/>
      <c r="J51" s="165"/>
      <c r="K51" s="164"/>
      <c r="L51" s="165"/>
      <c r="M51" s="165"/>
      <c r="N51" s="165"/>
      <c r="O51" s="165"/>
      <c r="P51" s="164"/>
      <c r="Q51" s="165"/>
      <c r="R51" s="165"/>
      <c r="S51" s="165"/>
      <c r="T51" s="165"/>
      <c r="U51" s="164"/>
      <c r="V51" s="165"/>
      <c r="W51" s="165"/>
      <c r="X51" s="165"/>
      <c r="Y51" s="165"/>
    </row>
    <row r="52" spans="1:25">
      <c r="A52" s="164"/>
      <c r="B52" s="165"/>
      <c r="C52" s="165"/>
      <c r="D52" s="165"/>
      <c r="E52" s="165"/>
      <c r="F52" s="164"/>
      <c r="G52" s="165"/>
      <c r="H52" s="165"/>
      <c r="I52" s="165"/>
      <c r="J52" s="165"/>
      <c r="K52" s="164"/>
      <c r="L52" s="165"/>
      <c r="M52" s="165"/>
      <c r="N52" s="165"/>
      <c r="O52" s="165"/>
      <c r="P52" s="164"/>
      <c r="Q52" s="165"/>
      <c r="R52" s="165"/>
      <c r="S52" s="165"/>
      <c r="T52" s="165"/>
      <c r="U52" s="164"/>
      <c r="V52" s="165"/>
      <c r="W52" s="165"/>
      <c r="X52" s="165"/>
      <c r="Y52" s="165"/>
    </row>
    <row r="53" spans="1:25">
      <c r="A53" s="164"/>
      <c r="B53" s="165"/>
      <c r="C53" s="165"/>
      <c r="D53" s="165"/>
      <c r="E53" s="165"/>
      <c r="F53" s="164"/>
      <c r="G53" s="165"/>
      <c r="H53" s="165"/>
      <c r="I53" s="165"/>
      <c r="J53" s="165"/>
      <c r="K53" s="164"/>
      <c r="L53" s="165"/>
      <c r="M53" s="165"/>
      <c r="N53" s="165"/>
      <c r="O53" s="165"/>
      <c r="P53" s="164"/>
      <c r="Q53" s="165"/>
      <c r="R53" s="165"/>
      <c r="S53" s="165"/>
      <c r="T53" s="165"/>
      <c r="U53" s="164"/>
      <c r="V53" s="165"/>
      <c r="W53" s="165"/>
      <c r="X53" s="165"/>
      <c r="Y53" s="165"/>
    </row>
    <row r="54" spans="1:25">
      <c r="A54" s="164"/>
      <c r="B54" s="165"/>
      <c r="C54" s="165"/>
      <c r="D54" s="165"/>
      <c r="E54" s="165"/>
      <c r="F54" s="164"/>
      <c r="G54" s="165"/>
      <c r="H54" s="165"/>
      <c r="I54" s="165"/>
      <c r="J54" s="165"/>
      <c r="K54" s="164"/>
      <c r="L54" s="165"/>
      <c r="M54" s="165"/>
      <c r="N54" s="165"/>
      <c r="O54" s="165"/>
      <c r="P54" s="164"/>
      <c r="Q54" s="165"/>
      <c r="R54" s="165"/>
      <c r="S54" s="165"/>
      <c r="T54" s="165"/>
      <c r="U54" s="164"/>
      <c r="V54" s="165"/>
      <c r="W54" s="165"/>
      <c r="X54" s="165"/>
      <c r="Y54" s="165"/>
    </row>
    <row r="55" spans="1:25">
      <c r="A55" s="164"/>
      <c r="B55" s="165"/>
      <c r="C55" s="165"/>
      <c r="D55" s="165"/>
      <c r="E55" s="165"/>
      <c r="F55" s="164"/>
      <c r="G55" s="165"/>
      <c r="H55" s="165"/>
      <c r="I55" s="165"/>
      <c r="J55" s="165"/>
      <c r="K55" s="164"/>
      <c r="L55" s="165"/>
      <c r="M55" s="165"/>
      <c r="N55" s="165"/>
      <c r="O55" s="165"/>
      <c r="P55" s="164"/>
      <c r="Q55" s="165"/>
      <c r="R55" s="165"/>
      <c r="S55" s="165"/>
      <c r="T55" s="165"/>
      <c r="U55" s="164"/>
      <c r="V55" s="165"/>
      <c r="W55" s="165"/>
      <c r="X55" s="165"/>
      <c r="Y55" s="165"/>
    </row>
    <row r="56" spans="1:25">
      <c r="A56" s="164"/>
      <c r="B56" s="165"/>
      <c r="C56" s="165"/>
      <c r="D56" s="165"/>
      <c r="E56" s="165"/>
      <c r="F56" s="164"/>
      <c r="G56" s="165"/>
      <c r="H56" s="165"/>
      <c r="I56" s="165"/>
      <c r="J56" s="165"/>
      <c r="K56" s="164"/>
      <c r="L56" s="165"/>
      <c r="M56" s="165"/>
      <c r="N56" s="165"/>
      <c r="O56" s="165"/>
      <c r="P56" s="164"/>
      <c r="Q56" s="165"/>
      <c r="R56" s="165"/>
      <c r="S56" s="165"/>
      <c r="T56" s="165"/>
      <c r="U56" s="164"/>
      <c r="V56" s="165"/>
      <c r="W56" s="165"/>
      <c r="X56" s="165"/>
      <c r="Y56" s="165"/>
    </row>
    <row r="57" spans="1: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spans="1: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1:25">
      <c r="A59" s="164">
        <v>16</v>
      </c>
      <c r="B59" s="165"/>
      <c r="C59" s="165"/>
      <c r="D59" s="165"/>
      <c r="E59" s="165"/>
      <c r="F59" s="164">
        <v>17</v>
      </c>
      <c r="G59" s="165"/>
      <c r="H59" s="165"/>
      <c r="I59" s="165"/>
      <c r="J59" s="165"/>
      <c r="K59" s="164">
        <v>18</v>
      </c>
      <c r="L59" s="165"/>
      <c r="M59" s="165"/>
      <c r="N59" s="165"/>
      <c r="O59" s="165"/>
      <c r="P59" s="164">
        <v>19</v>
      </c>
      <c r="Q59" s="165"/>
      <c r="R59" s="165"/>
      <c r="S59" s="165"/>
      <c r="T59" s="165"/>
      <c r="U59" s="164">
        <v>20</v>
      </c>
      <c r="V59" s="165"/>
      <c r="W59" s="165"/>
      <c r="X59" s="165"/>
      <c r="Y59" s="165"/>
    </row>
    <row r="60" spans="1:25">
      <c r="A60" s="164"/>
      <c r="B60" s="165"/>
      <c r="C60" s="165"/>
      <c r="D60" s="165"/>
      <c r="E60" s="165"/>
      <c r="F60" s="164"/>
      <c r="G60" s="165"/>
      <c r="H60" s="165"/>
      <c r="I60" s="165"/>
      <c r="J60" s="165"/>
      <c r="K60" s="164"/>
      <c r="L60" s="165"/>
      <c r="M60" s="165"/>
      <c r="N60" s="165"/>
      <c r="O60" s="165"/>
      <c r="P60" s="164"/>
      <c r="Q60" s="165"/>
      <c r="R60" s="165"/>
      <c r="S60" s="165"/>
      <c r="T60" s="165"/>
      <c r="U60" s="164"/>
      <c r="V60" s="165"/>
      <c r="W60" s="165"/>
      <c r="X60" s="165"/>
      <c r="Y60" s="165"/>
    </row>
    <row r="61" spans="1:25">
      <c r="A61" s="164"/>
      <c r="B61" s="165"/>
      <c r="C61" s="165"/>
      <c r="D61" s="165"/>
      <c r="E61" s="165"/>
      <c r="F61" s="164"/>
      <c r="G61" s="165"/>
      <c r="H61" s="165"/>
      <c r="I61" s="165"/>
      <c r="J61" s="165"/>
      <c r="K61" s="164"/>
      <c r="L61" s="165"/>
      <c r="M61" s="165"/>
      <c r="N61" s="165"/>
      <c r="O61" s="165"/>
      <c r="P61" s="164"/>
      <c r="Q61" s="165"/>
      <c r="R61" s="165"/>
      <c r="S61" s="165"/>
      <c r="T61" s="165"/>
      <c r="U61" s="164"/>
      <c r="V61" s="165"/>
      <c r="W61" s="165"/>
      <c r="X61" s="165"/>
      <c r="Y61" s="165"/>
    </row>
    <row r="62" spans="1:25">
      <c r="A62" s="164"/>
      <c r="B62" s="165"/>
      <c r="C62" s="165"/>
      <c r="D62" s="165"/>
      <c r="E62" s="165"/>
      <c r="F62" s="164"/>
      <c r="G62" s="165"/>
      <c r="H62" s="165"/>
      <c r="I62" s="165"/>
      <c r="J62" s="165"/>
      <c r="K62" s="164"/>
      <c r="L62" s="165"/>
      <c r="M62" s="165"/>
      <c r="N62" s="165"/>
      <c r="O62" s="165"/>
      <c r="P62" s="164"/>
      <c r="Q62" s="165"/>
      <c r="R62" s="165"/>
      <c r="S62" s="165"/>
      <c r="T62" s="165"/>
      <c r="U62" s="164"/>
      <c r="V62" s="165"/>
      <c r="W62" s="165"/>
      <c r="X62" s="165"/>
      <c r="Y62" s="165"/>
    </row>
    <row r="63" spans="1:25">
      <c r="A63" s="164"/>
      <c r="B63" s="165"/>
      <c r="C63" s="165"/>
      <c r="D63" s="165"/>
      <c r="E63" s="165"/>
      <c r="F63" s="164"/>
      <c r="G63" s="165"/>
      <c r="H63" s="165"/>
      <c r="I63" s="165"/>
      <c r="J63" s="165"/>
      <c r="K63" s="164"/>
      <c r="L63" s="165"/>
      <c r="M63" s="165"/>
      <c r="N63" s="165"/>
      <c r="O63" s="165"/>
      <c r="P63" s="164"/>
      <c r="Q63" s="165"/>
      <c r="R63" s="165"/>
      <c r="S63" s="165"/>
      <c r="T63" s="165"/>
      <c r="U63" s="164"/>
      <c r="V63" s="165"/>
      <c r="W63" s="165"/>
      <c r="X63" s="165"/>
      <c r="Y63" s="165"/>
    </row>
    <row r="64" spans="1:25">
      <c r="A64" s="164"/>
      <c r="B64" s="165"/>
      <c r="C64" s="165"/>
      <c r="D64" s="165"/>
      <c r="E64" s="165"/>
      <c r="F64" s="164"/>
      <c r="G64" s="165"/>
      <c r="H64" s="165"/>
      <c r="I64" s="165"/>
      <c r="J64" s="165"/>
      <c r="K64" s="164"/>
      <c r="L64" s="165"/>
      <c r="M64" s="165"/>
      <c r="N64" s="165"/>
      <c r="O64" s="165"/>
      <c r="P64" s="164"/>
      <c r="Q64" s="165"/>
      <c r="R64" s="165"/>
      <c r="S64" s="165"/>
      <c r="T64" s="165"/>
      <c r="U64" s="164"/>
      <c r="V64" s="165"/>
      <c r="W64" s="165"/>
      <c r="X64" s="165"/>
      <c r="Y64" s="165"/>
    </row>
    <row r="65" spans="1:25">
      <c r="A65" s="164"/>
      <c r="B65" s="165"/>
      <c r="C65" s="165"/>
      <c r="D65" s="165"/>
      <c r="E65" s="165"/>
      <c r="F65" s="164"/>
      <c r="G65" s="165"/>
      <c r="H65" s="165"/>
      <c r="I65" s="165"/>
      <c r="J65" s="165"/>
      <c r="K65" s="164"/>
      <c r="L65" s="165"/>
      <c r="M65" s="165"/>
      <c r="N65" s="165"/>
      <c r="O65" s="165"/>
      <c r="P65" s="164"/>
      <c r="Q65" s="165"/>
      <c r="R65" s="165"/>
      <c r="S65" s="165"/>
      <c r="T65" s="165"/>
      <c r="U65" s="164"/>
      <c r="V65" s="165"/>
      <c r="W65" s="165"/>
      <c r="X65" s="165"/>
      <c r="Y65" s="165"/>
    </row>
    <row r="66" spans="1:25">
      <c r="A66" s="164"/>
      <c r="B66" s="165"/>
      <c r="C66" s="165"/>
      <c r="D66" s="165"/>
      <c r="E66" s="165"/>
      <c r="F66" s="164"/>
      <c r="G66" s="165"/>
      <c r="H66" s="165"/>
      <c r="I66" s="165"/>
      <c r="J66" s="165"/>
      <c r="K66" s="164"/>
      <c r="L66" s="165"/>
      <c r="M66" s="165"/>
      <c r="N66" s="165"/>
      <c r="O66" s="165"/>
      <c r="P66" s="164"/>
      <c r="Q66" s="165"/>
      <c r="R66" s="165"/>
      <c r="S66" s="165"/>
      <c r="T66" s="165"/>
      <c r="U66" s="164"/>
      <c r="V66" s="165"/>
      <c r="W66" s="165"/>
      <c r="X66" s="165"/>
      <c r="Y66" s="165"/>
    </row>
    <row r="67" spans="1:25">
      <c r="A67" s="164"/>
      <c r="B67" s="165"/>
      <c r="C67" s="165"/>
      <c r="D67" s="165"/>
      <c r="E67" s="165"/>
      <c r="F67" s="164"/>
      <c r="G67" s="165"/>
      <c r="H67" s="165"/>
      <c r="I67" s="165"/>
      <c r="J67" s="165"/>
      <c r="K67" s="164"/>
      <c r="L67" s="165"/>
      <c r="M67" s="165"/>
      <c r="N67" s="165"/>
      <c r="O67" s="165"/>
      <c r="P67" s="164"/>
      <c r="Q67" s="165"/>
      <c r="R67" s="165"/>
      <c r="S67" s="165"/>
      <c r="T67" s="165"/>
      <c r="U67" s="164"/>
      <c r="V67" s="165"/>
      <c r="W67" s="165"/>
      <c r="X67" s="165"/>
      <c r="Y67" s="165"/>
    </row>
    <row r="68" spans="1:25">
      <c r="A68" s="164"/>
      <c r="B68" s="165"/>
      <c r="C68" s="165"/>
      <c r="D68" s="165"/>
      <c r="E68" s="165"/>
      <c r="F68" s="164"/>
      <c r="G68" s="165"/>
      <c r="H68" s="165"/>
      <c r="I68" s="165"/>
      <c r="J68" s="165"/>
      <c r="K68" s="164"/>
      <c r="L68" s="165"/>
      <c r="M68" s="165"/>
      <c r="N68" s="165"/>
      <c r="O68" s="165"/>
      <c r="P68" s="164"/>
      <c r="Q68" s="165"/>
      <c r="R68" s="165"/>
      <c r="S68" s="165"/>
      <c r="T68" s="165"/>
      <c r="U68" s="164"/>
      <c r="V68" s="165"/>
      <c r="W68" s="165"/>
      <c r="X68" s="165"/>
      <c r="Y68" s="165"/>
    </row>
    <row r="69" spans="1:25">
      <c r="A69" s="164"/>
      <c r="B69" s="165"/>
      <c r="C69" s="165"/>
      <c r="D69" s="165"/>
      <c r="E69" s="165"/>
      <c r="F69" s="164"/>
      <c r="G69" s="165"/>
      <c r="H69" s="165"/>
      <c r="I69" s="165"/>
      <c r="J69" s="165"/>
      <c r="K69" s="164"/>
      <c r="L69" s="165"/>
      <c r="M69" s="165"/>
      <c r="N69" s="165"/>
      <c r="O69" s="165"/>
      <c r="P69" s="164"/>
      <c r="Q69" s="165"/>
      <c r="R69" s="165"/>
      <c r="S69" s="165"/>
      <c r="T69" s="165"/>
      <c r="U69" s="164"/>
      <c r="V69" s="165"/>
      <c r="W69" s="165"/>
      <c r="X69" s="165"/>
      <c r="Y69" s="165"/>
    </row>
    <row r="70" spans="1:25">
      <c r="A70" s="164"/>
      <c r="B70" s="165"/>
      <c r="C70" s="165"/>
      <c r="D70" s="165"/>
      <c r="E70" s="165"/>
      <c r="F70" s="164"/>
      <c r="G70" s="165"/>
      <c r="H70" s="165"/>
      <c r="I70" s="165"/>
      <c r="J70" s="165"/>
      <c r="K70" s="164"/>
      <c r="L70" s="165"/>
      <c r="M70" s="165"/>
      <c r="N70" s="165"/>
      <c r="O70" s="165"/>
      <c r="P70" s="164"/>
      <c r="Q70" s="165"/>
      <c r="R70" s="165"/>
      <c r="S70" s="165"/>
      <c r="T70" s="165"/>
      <c r="U70" s="164"/>
      <c r="V70" s="165"/>
      <c r="W70" s="165"/>
      <c r="X70" s="165"/>
      <c r="Y70" s="165"/>
    </row>
    <row r="71" spans="1:25">
      <c r="A71" s="164"/>
      <c r="B71" s="165"/>
      <c r="C71" s="165"/>
      <c r="D71" s="165"/>
      <c r="E71" s="165"/>
      <c r="F71" s="164"/>
      <c r="G71" s="165"/>
      <c r="H71" s="165"/>
      <c r="I71" s="165"/>
      <c r="J71" s="165"/>
      <c r="K71" s="164"/>
      <c r="L71" s="165"/>
      <c r="M71" s="165"/>
      <c r="N71" s="165"/>
      <c r="O71" s="165"/>
      <c r="P71" s="164"/>
      <c r="Q71" s="165"/>
      <c r="R71" s="165"/>
      <c r="S71" s="165"/>
      <c r="T71" s="165"/>
      <c r="U71" s="164"/>
      <c r="V71" s="165"/>
      <c r="W71" s="165"/>
      <c r="X71" s="165"/>
      <c r="Y71" s="165"/>
    </row>
    <row r="72" spans="1:25">
      <c r="A72" s="164"/>
      <c r="B72" s="165"/>
      <c r="C72" s="165"/>
      <c r="D72" s="165"/>
      <c r="E72" s="165"/>
      <c r="F72" s="164"/>
      <c r="G72" s="165"/>
      <c r="H72" s="165"/>
      <c r="I72" s="165"/>
      <c r="J72" s="165"/>
      <c r="K72" s="164"/>
      <c r="L72" s="165"/>
      <c r="M72" s="165"/>
      <c r="N72" s="165"/>
      <c r="O72" s="165"/>
      <c r="P72" s="164"/>
      <c r="Q72" s="165"/>
      <c r="R72" s="165"/>
      <c r="S72" s="165"/>
      <c r="T72" s="165"/>
      <c r="U72" s="164"/>
      <c r="V72" s="165"/>
      <c r="W72" s="165"/>
      <c r="X72" s="165"/>
      <c r="Y72" s="165"/>
    </row>
    <row r="73" spans="1:25">
      <c r="A73" s="164"/>
      <c r="B73" s="165"/>
      <c r="C73" s="165"/>
      <c r="D73" s="165"/>
      <c r="E73" s="165"/>
      <c r="F73" s="164"/>
      <c r="G73" s="165"/>
      <c r="H73" s="165"/>
      <c r="I73" s="165"/>
      <c r="J73" s="165"/>
      <c r="K73" s="164"/>
      <c r="L73" s="165"/>
      <c r="M73" s="165"/>
      <c r="N73" s="165"/>
      <c r="O73" s="165"/>
      <c r="P73" s="164"/>
      <c r="Q73" s="165"/>
      <c r="R73" s="165"/>
      <c r="S73" s="165"/>
      <c r="T73" s="165"/>
      <c r="U73" s="164"/>
      <c r="V73" s="165"/>
      <c r="W73" s="165"/>
      <c r="X73" s="165"/>
      <c r="Y73" s="165"/>
    </row>
    <row r="74" spans="1:25">
      <c r="A74" s="164"/>
      <c r="B74" s="165"/>
      <c r="C74" s="165"/>
      <c r="D74" s="165"/>
      <c r="E74" s="165"/>
      <c r="F74" s="164"/>
      <c r="G74" s="165"/>
      <c r="H74" s="165"/>
      <c r="I74" s="165"/>
      <c r="J74" s="165"/>
      <c r="K74" s="164"/>
      <c r="L74" s="165"/>
      <c r="M74" s="165"/>
      <c r="N74" s="165"/>
      <c r="O74" s="165"/>
      <c r="P74" s="164"/>
      <c r="Q74" s="165"/>
      <c r="R74" s="165"/>
      <c r="S74" s="165"/>
      <c r="T74" s="165"/>
      <c r="U74" s="164"/>
      <c r="V74" s="165"/>
      <c r="W74" s="165"/>
      <c r="X74" s="165"/>
      <c r="Y74" s="165"/>
    </row>
    <row r="75" spans="1:25">
      <c r="A75" s="164"/>
      <c r="B75" s="165"/>
      <c r="C75" s="165"/>
      <c r="D75" s="165"/>
      <c r="E75" s="165"/>
      <c r="F75" s="164"/>
      <c r="G75" s="165"/>
      <c r="H75" s="165"/>
      <c r="I75" s="165"/>
      <c r="J75" s="165"/>
      <c r="K75" s="164"/>
      <c r="L75" s="165"/>
      <c r="M75" s="165"/>
      <c r="N75" s="165"/>
      <c r="O75" s="165"/>
      <c r="P75" s="164"/>
      <c r="Q75" s="165"/>
      <c r="R75" s="165"/>
      <c r="S75" s="165"/>
      <c r="T75" s="165"/>
      <c r="U75" s="164"/>
      <c r="V75" s="165"/>
      <c r="W75" s="165"/>
      <c r="X75" s="165"/>
      <c r="Y75" s="165"/>
    </row>
    <row r="76" spans="1:25">
      <c r="A76" s="71"/>
      <c r="B76" s="72"/>
      <c r="C76" s="72"/>
      <c r="D76" s="72"/>
      <c r="E76" s="73"/>
    </row>
    <row r="77" spans="1:25">
      <c r="A77" s="74"/>
      <c r="B77" s="75"/>
      <c r="C77" s="75"/>
      <c r="D77" s="75"/>
      <c r="E77" s="76"/>
    </row>
    <row r="78" spans="1:25">
      <c r="A78" s="164">
        <v>21</v>
      </c>
      <c r="B78" s="165"/>
      <c r="C78" s="165"/>
      <c r="D78" s="165"/>
      <c r="E78" s="165"/>
    </row>
    <row r="79" spans="1:25">
      <c r="A79" s="164"/>
      <c r="B79" s="165"/>
      <c r="C79" s="165"/>
      <c r="D79" s="165"/>
      <c r="E79" s="165"/>
    </row>
    <row r="80" spans="1:25">
      <c r="A80" s="164"/>
      <c r="B80" s="165"/>
      <c r="C80" s="165"/>
      <c r="D80" s="165"/>
      <c r="E80" s="165"/>
    </row>
    <row r="81" spans="1:5">
      <c r="A81" s="164"/>
      <c r="B81" s="165"/>
      <c r="C81" s="165"/>
      <c r="D81" s="165"/>
      <c r="E81" s="165"/>
    </row>
    <row r="82" spans="1:5">
      <c r="A82" s="164"/>
      <c r="B82" s="165"/>
      <c r="C82" s="165"/>
      <c r="D82" s="165"/>
      <c r="E82" s="165"/>
    </row>
    <row r="83" spans="1:5">
      <c r="A83" s="164"/>
      <c r="B83" s="165"/>
      <c r="C83" s="165"/>
      <c r="D83" s="165"/>
      <c r="E83" s="165"/>
    </row>
    <row r="84" spans="1:5">
      <c r="A84" s="164"/>
      <c r="B84" s="165"/>
      <c r="C84" s="165"/>
      <c r="D84" s="165"/>
      <c r="E84" s="165"/>
    </row>
    <row r="85" spans="1:5">
      <c r="A85" s="164"/>
      <c r="B85" s="165"/>
      <c r="C85" s="165"/>
      <c r="D85" s="165"/>
      <c r="E85" s="165"/>
    </row>
    <row r="86" spans="1:5">
      <c r="A86" s="164"/>
      <c r="B86" s="165"/>
      <c r="C86" s="165"/>
      <c r="D86" s="165"/>
      <c r="E86" s="165"/>
    </row>
    <row r="87" spans="1:5">
      <c r="A87" s="164"/>
      <c r="B87" s="165"/>
      <c r="C87" s="165"/>
      <c r="D87" s="165"/>
      <c r="E87" s="165"/>
    </row>
    <row r="88" spans="1:5">
      <c r="A88" s="164"/>
      <c r="B88" s="165"/>
      <c r="C88" s="165"/>
      <c r="D88" s="165"/>
      <c r="E88" s="165"/>
    </row>
    <row r="89" spans="1:5">
      <c r="A89" s="164"/>
      <c r="B89" s="165"/>
      <c r="C89" s="165"/>
      <c r="D89" s="165"/>
      <c r="E89" s="165"/>
    </row>
    <row r="90" spans="1:5">
      <c r="A90" s="164"/>
      <c r="B90" s="165"/>
      <c r="C90" s="165"/>
      <c r="D90" s="165"/>
      <c r="E90" s="165"/>
    </row>
    <row r="91" spans="1:5">
      <c r="A91" s="164"/>
      <c r="B91" s="165"/>
      <c r="C91" s="165"/>
      <c r="D91" s="165"/>
      <c r="E91" s="165"/>
    </row>
    <row r="92" spans="1:5">
      <c r="A92" s="164"/>
      <c r="B92" s="165"/>
      <c r="C92" s="165"/>
      <c r="D92" s="165"/>
      <c r="E92" s="165"/>
    </row>
    <row r="93" spans="1:5">
      <c r="A93" s="164"/>
      <c r="B93" s="165"/>
      <c r="C93" s="165"/>
      <c r="D93" s="165"/>
      <c r="E93" s="165"/>
    </row>
    <row r="94" spans="1:5">
      <c r="A94" s="164"/>
      <c r="B94" s="165"/>
      <c r="C94" s="165"/>
      <c r="D94" s="165"/>
      <c r="E94" s="165"/>
    </row>
  </sheetData>
  <mergeCells count="42">
    <mergeCell ref="V21:Y37"/>
    <mergeCell ref="L40:O56"/>
    <mergeCell ref="P59:P75"/>
    <mergeCell ref="Q59:T75"/>
    <mergeCell ref="U59:U75"/>
    <mergeCell ref="V59:Y75"/>
    <mergeCell ref="P40:P56"/>
    <mergeCell ref="Q40:T56"/>
    <mergeCell ref="U40:U56"/>
    <mergeCell ref="V40:Y56"/>
    <mergeCell ref="V2:Y18"/>
    <mergeCell ref="A21:A37"/>
    <mergeCell ref="B21:E37"/>
    <mergeCell ref="F21:F37"/>
    <mergeCell ref="G21:J37"/>
    <mergeCell ref="K21:K37"/>
    <mergeCell ref="L21:O37"/>
    <mergeCell ref="A2:A18"/>
    <mergeCell ref="B2:E18"/>
    <mergeCell ref="F2:F18"/>
    <mergeCell ref="G2:J18"/>
    <mergeCell ref="K2:K18"/>
    <mergeCell ref="L2:O18"/>
    <mergeCell ref="P21:P37"/>
    <mergeCell ref="Q21:T37"/>
    <mergeCell ref="U21:U37"/>
    <mergeCell ref="A78:A94"/>
    <mergeCell ref="B78:E94"/>
    <mergeCell ref="P2:P18"/>
    <mergeCell ref="Q2:T18"/>
    <mergeCell ref="U2:U18"/>
    <mergeCell ref="A40:A56"/>
    <mergeCell ref="B40:E56"/>
    <mergeCell ref="F40:F56"/>
    <mergeCell ref="G40:J56"/>
    <mergeCell ref="K40:K56"/>
    <mergeCell ref="L59:O75"/>
    <mergeCell ref="A59:A75"/>
    <mergeCell ref="B59:E75"/>
    <mergeCell ref="F59:F75"/>
    <mergeCell ref="G59:J75"/>
    <mergeCell ref="K59:K75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115" zoomScaleNormal="115" workbookViewId="0">
      <selection activeCell="D5" sqref="D5:F6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16.375" customWidth="1"/>
  </cols>
  <sheetData>
    <row r="1" spans="1:9" ht="16.5" customHeight="1">
      <c r="A1" s="101" t="s">
        <v>327</v>
      </c>
      <c r="B1" s="102"/>
      <c r="C1" s="102"/>
      <c r="D1" s="102"/>
      <c r="E1" s="102"/>
      <c r="F1" s="103"/>
    </row>
    <row r="2" spans="1:9" ht="16.5" customHeight="1">
      <c r="A2" s="104"/>
      <c r="B2" s="105"/>
      <c r="C2" s="105"/>
      <c r="D2" s="105"/>
      <c r="E2" s="105"/>
      <c r="F2" s="106"/>
    </row>
    <row r="3" spans="1:9">
      <c r="A3" s="107" t="s">
        <v>2</v>
      </c>
      <c r="B3" s="108" t="s">
        <v>56</v>
      </c>
      <c r="C3" s="107" t="s">
        <v>57</v>
      </c>
      <c r="D3" s="110" t="s">
        <v>58</v>
      </c>
      <c r="E3" s="111"/>
      <c r="F3" s="112"/>
    </row>
    <row r="4" spans="1:9" ht="24.75" customHeight="1">
      <c r="A4" s="107"/>
      <c r="B4" s="109"/>
      <c r="C4" s="107"/>
      <c r="D4" s="113"/>
      <c r="E4" s="114"/>
      <c r="F4" s="115"/>
    </row>
    <row r="5" spans="1:9" ht="109.5" customHeight="1">
      <c r="A5" s="86" t="s">
        <v>328</v>
      </c>
      <c r="B5" s="88">
        <v>52000</v>
      </c>
      <c r="C5" s="90">
        <v>59000</v>
      </c>
      <c r="D5" s="92" t="s">
        <v>264</v>
      </c>
      <c r="E5" s="93"/>
      <c r="F5" s="94"/>
    </row>
    <row r="6" spans="1:9" ht="53.25" customHeight="1">
      <c r="A6" s="87"/>
      <c r="B6" s="89"/>
      <c r="C6" s="91"/>
      <c r="D6" s="95"/>
      <c r="E6" s="96"/>
      <c r="F6" s="97"/>
      <c r="G6" s="116" t="s">
        <v>354</v>
      </c>
      <c r="H6" s="117"/>
      <c r="I6" s="117"/>
    </row>
    <row r="8" spans="1:9" ht="17.25" thickBot="1">
      <c r="A8" s="98" t="s">
        <v>59</v>
      </c>
      <c r="B8" s="99"/>
      <c r="C8" s="99"/>
      <c r="D8" s="99"/>
      <c r="E8" s="99"/>
      <c r="F8" s="100"/>
    </row>
    <row r="9" spans="1:9" ht="17.25" thickTop="1">
      <c r="A9" s="14" t="s">
        <v>2</v>
      </c>
      <c r="B9" s="145" t="s">
        <v>60</v>
      </c>
      <c r="C9" s="146"/>
      <c r="D9" s="146"/>
      <c r="E9" s="146"/>
      <c r="F9" s="147"/>
    </row>
    <row r="10" spans="1:9">
      <c r="A10" s="15" t="s">
        <v>61</v>
      </c>
      <c r="B10" s="83" t="s">
        <v>198</v>
      </c>
      <c r="C10" s="84"/>
      <c r="D10" s="84"/>
      <c r="E10" s="84"/>
      <c r="F10" s="85"/>
    </row>
    <row r="11" spans="1:9">
      <c r="A11" s="16" t="s">
        <v>62</v>
      </c>
      <c r="B11" s="83" t="s">
        <v>265</v>
      </c>
      <c r="C11" s="84"/>
      <c r="D11" s="84"/>
      <c r="E11" s="84"/>
      <c r="F11" s="85"/>
    </row>
    <row r="12" spans="1:9">
      <c r="A12" s="17" t="s">
        <v>63</v>
      </c>
      <c r="B12" s="83" t="s">
        <v>64</v>
      </c>
      <c r="C12" s="84"/>
      <c r="D12" s="84"/>
      <c r="E12" s="84"/>
      <c r="F12" s="85"/>
    </row>
    <row r="13" spans="1:9">
      <c r="A13" s="118" t="s">
        <v>65</v>
      </c>
      <c r="B13" s="144" t="s">
        <v>66</v>
      </c>
      <c r="C13" s="144"/>
      <c r="D13" s="144"/>
      <c r="E13" s="144"/>
      <c r="F13" s="144"/>
    </row>
    <row r="14" spans="1:9">
      <c r="A14" s="120"/>
      <c r="B14" s="138" t="s">
        <v>67</v>
      </c>
      <c r="C14" s="139"/>
      <c r="D14" s="139"/>
      <c r="E14" s="139"/>
      <c r="F14" s="140"/>
    </row>
    <row r="15" spans="1:9">
      <c r="A15" s="133" t="s">
        <v>68</v>
      </c>
      <c r="B15" s="135" t="s">
        <v>69</v>
      </c>
      <c r="C15" s="136"/>
      <c r="D15" s="136"/>
      <c r="E15" s="136"/>
      <c r="F15" s="137"/>
    </row>
    <row r="16" spans="1:9">
      <c r="A16" s="134"/>
      <c r="B16" s="138" t="s">
        <v>70</v>
      </c>
      <c r="C16" s="139"/>
      <c r="D16" s="139"/>
      <c r="E16" s="139"/>
      <c r="F16" s="140"/>
    </row>
    <row r="17" spans="1:6" ht="63.75" customHeight="1">
      <c r="A17" s="18" t="s">
        <v>71</v>
      </c>
      <c r="B17" s="141" t="s">
        <v>72</v>
      </c>
      <c r="C17" s="142"/>
      <c r="D17" s="142"/>
      <c r="E17" s="142"/>
      <c r="F17" s="143"/>
    </row>
    <row r="18" spans="1:6">
      <c r="A18" s="118" t="s">
        <v>73</v>
      </c>
      <c r="B18" s="135" t="s">
        <v>74</v>
      </c>
      <c r="C18" s="136"/>
      <c r="D18" s="136"/>
      <c r="E18" s="136"/>
      <c r="F18" s="137"/>
    </row>
    <row r="19" spans="1:6">
      <c r="A19" s="120"/>
      <c r="B19" s="138"/>
      <c r="C19" s="139"/>
      <c r="D19" s="139"/>
      <c r="E19" s="139"/>
      <c r="F19" s="140"/>
    </row>
    <row r="20" spans="1:6">
      <c r="A20" s="118" t="s">
        <v>75</v>
      </c>
      <c r="B20" s="121" t="s">
        <v>78</v>
      </c>
      <c r="C20" s="122"/>
      <c r="D20" s="122"/>
      <c r="E20" s="122"/>
      <c r="F20" s="123"/>
    </row>
    <row r="21" spans="1:6">
      <c r="A21" s="119"/>
      <c r="B21" s="124"/>
      <c r="C21" s="125"/>
      <c r="D21" s="125"/>
      <c r="E21" s="125"/>
      <c r="F21" s="126"/>
    </row>
    <row r="22" spans="1:6">
      <c r="A22" s="119"/>
      <c r="B22" s="124"/>
      <c r="C22" s="125"/>
      <c r="D22" s="125"/>
      <c r="E22" s="125"/>
      <c r="F22" s="126"/>
    </row>
    <row r="23" spans="1:6">
      <c r="A23" s="119"/>
      <c r="B23" s="124"/>
      <c r="C23" s="125"/>
      <c r="D23" s="125"/>
      <c r="E23" s="125"/>
      <c r="F23" s="126"/>
    </row>
    <row r="24" spans="1:6">
      <c r="A24" s="120"/>
      <c r="B24" s="127"/>
      <c r="C24" s="128"/>
      <c r="D24" s="128"/>
      <c r="E24" s="128"/>
      <c r="F24" s="129"/>
    </row>
    <row r="25" spans="1:6" ht="24" customHeight="1">
      <c r="A25" s="19" t="s">
        <v>76</v>
      </c>
      <c r="B25" s="130" t="s">
        <v>77</v>
      </c>
      <c r="C25" s="131"/>
      <c r="D25" s="131"/>
      <c r="E25" s="131"/>
      <c r="F25" s="132"/>
    </row>
  </sheetData>
  <mergeCells count="27">
    <mergeCell ref="G6:I6"/>
    <mergeCell ref="B12:F12"/>
    <mergeCell ref="A20:A24"/>
    <mergeCell ref="B20:F24"/>
    <mergeCell ref="B25:F25"/>
    <mergeCell ref="A15:A16"/>
    <mergeCell ref="B15:F15"/>
    <mergeCell ref="B16:F16"/>
    <mergeCell ref="B17:F17"/>
    <mergeCell ref="A18:A19"/>
    <mergeCell ref="B18:F19"/>
    <mergeCell ref="A13:A14"/>
    <mergeCell ref="B13:F13"/>
    <mergeCell ref="B14:F14"/>
    <mergeCell ref="B9:F9"/>
    <mergeCell ref="B10:F10"/>
    <mergeCell ref="A1:F2"/>
    <mergeCell ref="A3:A4"/>
    <mergeCell ref="B3:B4"/>
    <mergeCell ref="C3:C4"/>
    <mergeCell ref="D3:F4"/>
    <mergeCell ref="B11:F11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15" zoomScaleNormal="115" workbookViewId="0">
      <selection activeCell="B16" sqref="B16:F16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27" customWidth="1"/>
    <col min="8" max="8" width="19.875" customWidth="1"/>
    <col min="9" max="9" width="24.375" customWidth="1"/>
  </cols>
  <sheetData>
    <row r="1" spans="1:9" ht="16.5" customHeight="1">
      <c r="A1" s="101" t="s">
        <v>89</v>
      </c>
      <c r="B1" s="102"/>
      <c r="C1" s="102"/>
      <c r="D1" s="102"/>
      <c r="E1" s="102"/>
      <c r="F1" s="103"/>
    </row>
    <row r="2" spans="1:9" ht="16.5" customHeight="1">
      <c r="A2" s="104"/>
      <c r="B2" s="105"/>
      <c r="C2" s="105"/>
      <c r="D2" s="105"/>
      <c r="E2" s="105"/>
      <c r="F2" s="106"/>
    </row>
    <row r="3" spans="1:9">
      <c r="A3" s="107" t="s">
        <v>2</v>
      </c>
      <c r="B3" s="108" t="s">
        <v>56</v>
      </c>
      <c r="C3" s="107" t="s">
        <v>57</v>
      </c>
      <c r="D3" s="110" t="s">
        <v>58</v>
      </c>
      <c r="E3" s="111"/>
      <c r="F3" s="112"/>
    </row>
    <row r="4" spans="1:9">
      <c r="A4" s="107"/>
      <c r="B4" s="109"/>
      <c r="C4" s="107"/>
      <c r="D4" s="113"/>
      <c r="E4" s="114"/>
      <c r="F4" s="115"/>
    </row>
    <row r="5" spans="1:9" ht="80.099999999999994" customHeight="1">
      <c r="A5" s="86" t="s">
        <v>233</v>
      </c>
      <c r="B5" s="88"/>
      <c r="C5" s="90">
        <v>166500</v>
      </c>
      <c r="D5" s="92" t="s">
        <v>434</v>
      </c>
      <c r="E5" s="93"/>
      <c r="F5" s="94"/>
    </row>
    <row r="6" spans="1:9" ht="80.099999999999994" customHeight="1" thickBot="1">
      <c r="A6" s="87"/>
      <c r="B6" s="89"/>
      <c r="C6" s="91"/>
      <c r="D6" s="95"/>
      <c r="E6" s="96"/>
      <c r="F6" s="97"/>
      <c r="G6" s="22" t="s">
        <v>352</v>
      </c>
    </row>
    <row r="7" spans="1:9">
      <c r="H7" s="77" t="s">
        <v>337</v>
      </c>
      <c r="I7" s="78"/>
    </row>
    <row r="8" spans="1:9" ht="17.25" thickBot="1">
      <c r="A8" s="98" t="s">
        <v>59</v>
      </c>
      <c r="B8" s="99"/>
      <c r="C8" s="99"/>
      <c r="D8" s="99"/>
      <c r="E8" s="99"/>
      <c r="F8" s="100"/>
      <c r="H8" s="46" t="s">
        <v>338</v>
      </c>
      <c r="I8" s="47">
        <f>66000+60000+30000+150000</f>
        <v>306000</v>
      </c>
    </row>
    <row r="9" spans="1:9" ht="17.25" thickTop="1">
      <c r="A9" s="21" t="s">
        <v>2</v>
      </c>
      <c r="B9" s="145" t="s">
        <v>60</v>
      </c>
      <c r="C9" s="146"/>
      <c r="D9" s="146"/>
      <c r="E9" s="146"/>
      <c r="F9" s="147"/>
      <c r="H9" s="46" t="s">
        <v>339</v>
      </c>
      <c r="I9" s="48">
        <v>0</v>
      </c>
    </row>
    <row r="10" spans="1:9">
      <c r="A10" s="15" t="s">
        <v>61</v>
      </c>
      <c r="B10" s="83" t="s">
        <v>198</v>
      </c>
      <c r="C10" s="84"/>
      <c r="D10" s="84"/>
      <c r="E10" s="84"/>
      <c r="F10" s="85"/>
      <c r="H10" s="46" t="s">
        <v>365</v>
      </c>
      <c r="I10" s="48">
        <v>0</v>
      </c>
    </row>
    <row r="11" spans="1:9">
      <c r="A11" s="16" t="s">
        <v>62</v>
      </c>
      <c r="B11" s="83" t="s">
        <v>232</v>
      </c>
      <c r="C11" s="84"/>
      <c r="D11" s="84"/>
      <c r="E11" s="84"/>
      <c r="F11" s="85"/>
      <c r="H11" s="46" t="s">
        <v>340</v>
      </c>
      <c r="I11" s="48">
        <f>50000*4</f>
        <v>200000</v>
      </c>
    </row>
    <row r="12" spans="1:9">
      <c r="A12" s="17" t="s">
        <v>63</v>
      </c>
      <c r="B12" s="83" t="s">
        <v>64</v>
      </c>
      <c r="C12" s="84"/>
      <c r="D12" s="84"/>
      <c r="E12" s="84"/>
      <c r="F12" s="85"/>
      <c r="H12" s="46" t="s">
        <v>432</v>
      </c>
      <c r="I12" s="48">
        <f>(8000*5)</f>
        <v>40000</v>
      </c>
    </row>
    <row r="13" spans="1:9">
      <c r="A13" s="118" t="s">
        <v>65</v>
      </c>
      <c r="B13" s="144" t="s">
        <v>66</v>
      </c>
      <c r="C13" s="144"/>
      <c r="D13" s="144"/>
      <c r="E13" s="144"/>
      <c r="F13" s="144"/>
      <c r="H13" s="46" t="s">
        <v>433</v>
      </c>
      <c r="I13" s="48">
        <f>10000*4</f>
        <v>40000</v>
      </c>
    </row>
    <row r="14" spans="1:9">
      <c r="A14" s="120"/>
      <c r="B14" s="138" t="s">
        <v>67</v>
      </c>
      <c r="C14" s="139"/>
      <c r="D14" s="139"/>
      <c r="E14" s="139"/>
      <c r="F14" s="140"/>
      <c r="H14" s="46" t="s">
        <v>343</v>
      </c>
      <c r="I14" s="48">
        <f>SUM(I8:I13)</f>
        <v>586000</v>
      </c>
    </row>
    <row r="15" spans="1:9">
      <c r="A15" s="133" t="s">
        <v>68</v>
      </c>
      <c r="B15" s="135" t="s">
        <v>107</v>
      </c>
      <c r="C15" s="136"/>
      <c r="D15" s="136"/>
      <c r="E15" s="136"/>
      <c r="F15" s="137"/>
      <c r="H15" s="46" t="s">
        <v>344</v>
      </c>
      <c r="I15" s="48">
        <f>I14/4</f>
        <v>146500</v>
      </c>
    </row>
    <row r="16" spans="1:9">
      <c r="A16" s="134"/>
      <c r="B16" s="138" t="s">
        <v>106</v>
      </c>
      <c r="C16" s="139"/>
      <c r="D16" s="139"/>
      <c r="E16" s="139"/>
      <c r="F16" s="140"/>
      <c r="H16" s="46" t="s">
        <v>345</v>
      </c>
      <c r="I16" s="48">
        <f>I15+20000</f>
        <v>166500</v>
      </c>
    </row>
    <row r="17" spans="1:9" ht="63.75" customHeight="1" thickBot="1">
      <c r="A17" s="20" t="s">
        <v>71</v>
      </c>
      <c r="B17" s="141" t="s">
        <v>132</v>
      </c>
      <c r="C17" s="142"/>
      <c r="D17" s="142"/>
      <c r="E17" s="142"/>
      <c r="F17" s="143"/>
      <c r="H17" s="49" t="s">
        <v>346</v>
      </c>
      <c r="I17" s="50">
        <f>I16-10000</f>
        <v>156500</v>
      </c>
    </row>
    <row r="18" spans="1:9">
      <c r="A18" s="118" t="s">
        <v>73</v>
      </c>
      <c r="B18" s="135" t="s">
        <v>74</v>
      </c>
      <c r="C18" s="136"/>
      <c r="D18" s="136"/>
      <c r="E18" s="136"/>
      <c r="F18" s="137"/>
    </row>
    <row r="19" spans="1:9">
      <c r="A19" s="120"/>
      <c r="B19" s="138"/>
      <c r="C19" s="139"/>
      <c r="D19" s="139"/>
      <c r="E19" s="139"/>
      <c r="F19" s="140"/>
    </row>
    <row r="20" spans="1:9">
      <c r="A20" s="118" t="s">
        <v>75</v>
      </c>
      <c r="B20" s="148" t="s">
        <v>88</v>
      </c>
      <c r="C20" s="122"/>
      <c r="D20" s="122"/>
      <c r="E20" s="122"/>
      <c r="F20" s="123"/>
    </row>
    <row r="21" spans="1:9">
      <c r="A21" s="120"/>
      <c r="B21" s="127"/>
      <c r="C21" s="128"/>
      <c r="D21" s="128"/>
      <c r="E21" s="128"/>
      <c r="F21" s="129"/>
    </row>
    <row r="22" spans="1:9" ht="24" customHeight="1">
      <c r="A22" s="19" t="s">
        <v>76</v>
      </c>
      <c r="B22" s="130" t="s">
        <v>87</v>
      </c>
      <c r="C22" s="131"/>
      <c r="D22" s="131"/>
      <c r="E22" s="131"/>
      <c r="F22" s="132"/>
    </row>
  </sheetData>
  <mergeCells count="27">
    <mergeCell ref="B10:F10"/>
    <mergeCell ref="A5:A6"/>
    <mergeCell ref="B5:B6"/>
    <mergeCell ref="C5:C6"/>
    <mergeCell ref="D5:F6"/>
    <mergeCell ref="A8:F8"/>
    <mergeCell ref="A1:F2"/>
    <mergeCell ref="A3:A4"/>
    <mergeCell ref="B3:B4"/>
    <mergeCell ref="C3:C4"/>
    <mergeCell ref="D3:F4"/>
    <mergeCell ref="H7:I7"/>
    <mergeCell ref="B12:F12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B11:F11"/>
    <mergeCell ref="A13:A14"/>
    <mergeCell ref="B13:F13"/>
    <mergeCell ref="B14:F14"/>
    <mergeCell ref="B9:F9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15" zoomScaleNormal="115" workbookViewId="0">
      <selection activeCell="I13" sqref="I13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27" customWidth="1"/>
    <col min="8" max="8" width="19.875" customWidth="1"/>
    <col min="9" max="9" width="23.625" customWidth="1"/>
  </cols>
  <sheetData>
    <row r="1" spans="1:9" ht="16.5" customHeight="1">
      <c r="A1" s="101" t="s">
        <v>54</v>
      </c>
      <c r="B1" s="102"/>
      <c r="C1" s="102"/>
      <c r="D1" s="102"/>
      <c r="E1" s="102"/>
      <c r="F1" s="103"/>
    </row>
    <row r="2" spans="1:9" ht="16.5" customHeight="1">
      <c r="A2" s="104"/>
      <c r="B2" s="105"/>
      <c r="C2" s="105"/>
      <c r="D2" s="105"/>
      <c r="E2" s="105"/>
      <c r="F2" s="106"/>
    </row>
    <row r="3" spans="1:9">
      <c r="A3" s="107" t="s">
        <v>2</v>
      </c>
      <c r="B3" s="108" t="s">
        <v>56</v>
      </c>
      <c r="C3" s="107" t="s">
        <v>57</v>
      </c>
      <c r="D3" s="110" t="s">
        <v>58</v>
      </c>
      <c r="E3" s="111"/>
      <c r="F3" s="112"/>
    </row>
    <row r="4" spans="1:9">
      <c r="A4" s="107"/>
      <c r="B4" s="109"/>
      <c r="C4" s="107"/>
      <c r="D4" s="113"/>
      <c r="E4" s="114"/>
      <c r="F4" s="115"/>
    </row>
    <row r="5" spans="1:9" ht="72" customHeight="1">
      <c r="A5" s="86" t="s">
        <v>233</v>
      </c>
      <c r="B5" s="88"/>
      <c r="C5" s="90">
        <v>161250</v>
      </c>
      <c r="D5" s="92" t="s">
        <v>435</v>
      </c>
      <c r="E5" s="93"/>
      <c r="F5" s="94"/>
    </row>
    <row r="6" spans="1:9" ht="81.75" customHeight="1">
      <c r="A6" s="87"/>
      <c r="B6" s="89"/>
      <c r="C6" s="91"/>
      <c r="D6" s="95"/>
      <c r="E6" s="96"/>
      <c r="F6" s="97"/>
      <c r="G6" s="22" t="s">
        <v>336</v>
      </c>
    </row>
    <row r="7" spans="1:9" ht="17.25" thickBot="1"/>
    <row r="8" spans="1:9" ht="17.25" thickBot="1">
      <c r="A8" s="98" t="s">
        <v>59</v>
      </c>
      <c r="B8" s="99"/>
      <c r="C8" s="99"/>
      <c r="D8" s="99"/>
      <c r="E8" s="99"/>
      <c r="F8" s="100"/>
      <c r="H8" s="77" t="s">
        <v>337</v>
      </c>
      <c r="I8" s="78"/>
    </row>
    <row r="9" spans="1:9" ht="17.25" thickTop="1">
      <c r="A9" s="21" t="s">
        <v>2</v>
      </c>
      <c r="B9" s="145" t="s">
        <v>115</v>
      </c>
      <c r="C9" s="146"/>
      <c r="D9" s="146"/>
      <c r="E9" s="146"/>
      <c r="F9" s="147"/>
      <c r="H9" s="46" t="s">
        <v>338</v>
      </c>
      <c r="I9" s="47">
        <f>66000+60000+30000+150000</f>
        <v>306000</v>
      </c>
    </row>
    <row r="10" spans="1:9">
      <c r="A10" s="15" t="s">
        <v>61</v>
      </c>
      <c r="B10" s="83" t="s">
        <v>198</v>
      </c>
      <c r="C10" s="84"/>
      <c r="D10" s="84"/>
      <c r="E10" s="84"/>
      <c r="F10" s="85"/>
      <c r="H10" s="46" t="s">
        <v>339</v>
      </c>
      <c r="I10" s="48">
        <v>0</v>
      </c>
    </row>
    <row r="11" spans="1:9">
      <c r="A11" s="16" t="s">
        <v>62</v>
      </c>
      <c r="B11" s="83" t="s">
        <v>232</v>
      </c>
      <c r="C11" s="84"/>
      <c r="D11" s="84"/>
      <c r="E11" s="84"/>
      <c r="F11" s="85"/>
      <c r="H11" s="46" t="s">
        <v>365</v>
      </c>
      <c r="I11" s="48">
        <v>0</v>
      </c>
    </row>
    <row r="12" spans="1:9">
      <c r="A12" s="17" t="s">
        <v>63</v>
      </c>
      <c r="B12" s="83" t="s">
        <v>64</v>
      </c>
      <c r="C12" s="84"/>
      <c r="D12" s="84"/>
      <c r="E12" s="84"/>
      <c r="F12" s="85"/>
      <c r="H12" s="46" t="s">
        <v>340</v>
      </c>
      <c r="I12" s="48">
        <f>50000*4</f>
        <v>200000</v>
      </c>
    </row>
    <row r="13" spans="1:9">
      <c r="A13" s="118" t="s">
        <v>65</v>
      </c>
      <c r="B13" s="144" t="s">
        <v>66</v>
      </c>
      <c r="C13" s="144"/>
      <c r="D13" s="144"/>
      <c r="E13" s="144"/>
      <c r="F13" s="144"/>
      <c r="H13" s="46" t="s">
        <v>341</v>
      </c>
      <c r="I13" s="48">
        <f>(5000*5)+4000</f>
        <v>29000</v>
      </c>
    </row>
    <row r="14" spans="1:9">
      <c r="A14" s="120"/>
      <c r="B14" s="138" t="s">
        <v>67</v>
      </c>
      <c r="C14" s="139"/>
      <c r="D14" s="139"/>
      <c r="E14" s="139"/>
      <c r="F14" s="140"/>
      <c r="H14" s="46" t="s">
        <v>342</v>
      </c>
      <c r="I14" s="48">
        <f>6000*5</f>
        <v>30000</v>
      </c>
    </row>
    <row r="15" spans="1:9">
      <c r="A15" s="133" t="s">
        <v>68</v>
      </c>
      <c r="B15" s="135" t="s">
        <v>436</v>
      </c>
      <c r="C15" s="136"/>
      <c r="D15" s="136"/>
      <c r="E15" s="136"/>
      <c r="F15" s="137"/>
      <c r="H15" s="46" t="s">
        <v>343</v>
      </c>
      <c r="I15" s="48">
        <f>SUM(I9:I14)</f>
        <v>565000</v>
      </c>
    </row>
    <row r="16" spans="1:9">
      <c r="A16" s="134"/>
      <c r="B16" s="138" t="s">
        <v>106</v>
      </c>
      <c r="C16" s="139"/>
      <c r="D16" s="139"/>
      <c r="E16" s="139"/>
      <c r="F16" s="140"/>
      <c r="H16" s="46" t="s">
        <v>344</v>
      </c>
      <c r="I16" s="48">
        <f>I15/4</f>
        <v>141250</v>
      </c>
    </row>
    <row r="17" spans="1:9" ht="63.75" customHeight="1">
      <c r="A17" s="20" t="s">
        <v>71</v>
      </c>
      <c r="B17" s="141" t="s">
        <v>132</v>
      </c>
      <c r="C17" s="142"/>
      <c r="D17" s="142"/>
      <c r="E17" s="142"/>
      <c r="F17" s="143"/>
      <c r="H17" s="46" t="s">
        <v>345</v>
      </c>
      <c r="I17" s="48">
        <f>I16+20000</f>
        <v>161250</v>
      </c>
    </row>
    <row r="18" spans="1:9" ht="17.25" thickBot="1">
      <c r="A18" s="118" t="s">
        <v>73</v>
      </c>
      <c r="B18" s="135" t="s">
        <v>74</v>
      </c>
      <c r="C18" s="136"/>
      <c r="D18" s="136"/>
      <c r="E18" s="136"/>
      <c r="F18" s="137"/>
      <c r="H18" s="49" t="s">
        <v>346</v>
      </c>
      <c r="I18" s="50">
        <f>I17-10000</f>
        <v>151250</v>
      </c>
    </row>
    <row r="19" spans="1:9">
      <c r="A19" s="120"/>
      <c r="B19" s="138"/>
      <c r="C19" s="139"/>
      <c r="D19" s="139"/>
      <c r="E19" s="139"/>
      <c r="F19" s="140"/>
    </row>
    <row r="20" spans="1:9">
      <c r="A20" s="118" t="s">
        <v>75</v>
      </c>
      <c r="B20" s="148" t="s">
        <v>88</v>
      </c>
      <c r="C20" s="122"/>
      <c r="D20" s="122"/>
      <c r="E20" s="122"/>
      <c r="F20" s="123"/>
    </row>
    <row r="21" spans="1:9">
      <c r="A21" s="120"/>
      <c r="B21" s="127"/>
      <c r="C21" s="128"/>
      <c r="D21" s="128"/>
      <c r="E21" s="128"/>
      <c r="F21" s="129"/>
    </row>
    <row r="22" spans="1:9" ht="24" customHeight="1">
      <c r="A22" s="19" t="s">
        <v>76</v>
      </c>
      <c r="B22" s="130" t="s">
        <v>87</v>
      </c>
      <c r="C22" s="131"/>
      <c r="D22" s="131"/>
      <c r="E22" s="131"/>
      <c r="F22" s="132"/>
    </row>
  </sheetData>
  <mergeCells count="27">
    <mergeCell ref="H8:I8"/>
    <mergeCell ref="B11:F11"/>
    <mergeCell ref="A13:A14"/>
    <mergeCell ref="B13:F13"/>
    <mergeCell ref="B14:F14"/>
    <mergeCell ref="B9:F9"/>
    <mergeCell ref="B10:F10"/>
    <mergeCell ref="B12:F12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15" zoomScaleNormal="115" workbookViewId="0">
      <selection activeCell="D5" sqref="D5:F6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40.25" customWidth="1"/>
    <col min="8" max="8" width="18.75" customWidth="1"/>
    <col min="9" max="9" width="16.125" customWidth="1"/>
  </cols>
  <sheetData>
    <row r="1" spans="1:9" ht="16.5" customHeight="1">
      <c r="A1" s="101" t="s">
        <v>325</v>
      </c>
      <c r="B1" s="102"/>
      <c r="C1" s="102"/>
      <c r="D1" s="102"/>
      <c r="E1" s="102"/>
      <c r="F1" s="103"/>
    </row>
    <row r="2" spans="1:9" ht="16.5" customHeight="1">
      <c r="A2" s="104"/>
      <c r="B2" s="105"/>
      <c r="C2" s="105"/>
      <c r="D2" s="105"/>
      <c r="E2" s="105"/>
      <c r="F2" s="106"/>
    </row>
    <row r="3" spans="1:9">
      <c r="A3" s="107" t="s">
        <v>2</v>
      </c>
      <c r="B3" s="108" t="s">
        <v>56</v>
      </c>
      <c r="C3" s="107" t="s">
        <v>57</v>
      </c>
      <c r="D3" s="110" t="s">
        <v>58</v>
      </c>
      <c r="E3" s="111"/>
      <c r="F3" s="112"/>
    </row>
    <row r="4" spans="1:9">
      <c r="A4" s="107"/>
      <c r="B4" s="109"/>
      <c r="C4" s="107"/>
      <c r="D4" s="113"/>
      <c r="E4" s="114"/>
      <c r="F4" s="115"/>
    </row>
    <row r="5" spans="1:9" ht="68.25" customHeight="1">
      <c r="A5" s="86" t="s">
        <v>326</v>
      </c>
      <c r="B5" s="88"/>
      <c r="C5" s="90">
        <v>132500</v>
      </c>
      <c r="D5" s="92" t="s">
        <v>299</v>
      </c>
      <c r="E5" s="93"/>
      <c r="F5" s="94"/>
    </row>
    <row r="6" spans="1:9" ht="86.25" customHeight="1">
      <c r="A6" s="87"/>
      <c r="B6" s="89"/>
      <c r="C6" s="91"/>
      <c r="D6" s="95"/>
      <c r="E6" s="96"/>
      <c r="F6" s="97"/>
      <c r="G6" s="22" t="s">
        <v>347</v>
      </c>
    </row>
    <row r="7" spans="1:9" ht="17.25" thickBot="1"/>
    <row r="8" spans="1:9" ht="17.25" thickBot="1">
      <c r="A8" s="98" t="s">
        <v>59</v>
      </c>
      <c r="B8" s="99"/>
      <c r="C8" s="99"/>
      <c r="D8" s="99"/>
      <c r="E8" s="99"/>
      <c r="F8" s="100"/>
      <c r="H8" s="77" t="s">
        <v>348</v>
      </c>
      <c r="I8" s="78"/>
    </row>
    <row r="9" spans="1:9" ht="17.25" thickTop="1">
      <c r="A9" s="21" t="s">
        <v>2</v>
      </c>
      <c r="B9" s="145" t="s">
        <v>90</v>
      </c>
      <c r="C9" s="146"/>
      <c r="D9" s="146"/>
      <c r="E9" s="146"/>
      <c r="F9" s="147"/>
      <c r="H9" s="46" t="s">
        <v>338</v>
      </c>
      <c r="I9" s="47">
        <f>66000+60000+30000+150000</f>
        <v>306000</v>
      </c>
    </row>
    <row r="10" spans="1:9">
      <c r="A10" s="15" t="s">
        <v>61</v>
      </c>
      <c r="B10" s="83" t="s">
        <v>198</v>
      </c>
      <c r="C10" s="84"/>
      <c r="D10" s="84"/>
      <c r="E10" s="84"/>
      <c r="F10" s="85"/>
      <c r="H10" s="46" t="s">
        <v>339</v>
      </c>
      <c r="I10" s="48">
        <v>0</v>
      </c>
    </row>
    <row r="11" spans="1:9">
      <c r="A11" s="16" t="s">
        <v>62</v>
      </c>
      <c r="B11" s="83" t="s">
        <v>230</v>
      </c>
      <c r="C11" s="84"/>
      <c r="D11" s="84"/>
      <c r="E11" s="84"/>
      <c r="F11" s="85"/>
      <c r="H11" s="46" t="s">
        <v>365</v>
      </c>
      <c r="I11" s="48">
        <v>8000</v>
      </c>
    </row>
    <row r="12" spans="1:9">
      <c r="A12" s="17" t="s">
        <v>63</v>
      </c>
      <c r="B12" s="83" t="s">
        <v>64</v>
      </c>
      <c r="C12" s="84"/>
      <c r="D12" s="84"/>
      <c r="E12" s="84"/>
      <c r="F12" s="85"/>
      <c r="H12" s="46" t="s">
        <v>349</v>
      </c>
      <c r="I12" s="48">
        <f>12000*4</f>
        <v>48000</v>
      </c>
    </row>
    <row r="13" spans="1:9">
      <c r="A13" s="118" t="s">
        <v>65</v>
      </c>
      <c r="B13" s="144" t="s">
        <v>66</v>
      </c>
      <c r="C13" s="144"/>
      <c r="D13" s="144"/>
      <c r="E13" s="144"/>
      <c r="F13" s="144"/>
      <c r="H13" s="46" t="s">
        <v>350</v>
      </c>
      <c r="I13" s="48">
        <f>10000*4</f>
        <v>40000</v>
      </c>
    </row>
    <row r="14" spans="1:9">
      <c r="A14" s="120"/>
      <c r="B14" s="138" t="s">
        <v>67</v>
      </c>
      <c r="C14" s="139"/>
      <c r="D14" s="139"/>
      <c r="E14" s="139"/>
      <c r="F14" s="140"/>
      <c r="H14" s="46" t="s">
        <v>351</v>
      </c>
      <c r="I14" s="48">
        <v>48000</v>
      </c>
    </row>
    <row r="15" spans="1:9">
      <c r="A15" s="133" t="s">
        <v>68</v>
      </c>
      <c r="B15" s="135" t="s">
        <v>69</v>
      </c>
      <c r="C15" s="136"/>
      <c r="D15" s="136"/>
      <c r="E15" s="136"/>
      <c r="F15" s="137"/>
      <c r="H15" s="46" t="s">
        <v>343</v>
      </c>
      <c r="I15" s="48">
        <f>SUM(I9:I14)</f>
        <v>450000</v>
      </c>
    </row>
    <row r="16" spans="1:9">
      <c r="A16" s="134"/>
      <c r="B16" s="138" t="s">
        <v>70</v>
      </c>
      <c r="C16" s="139"/>
      <c r="D16" s="139"/>
      <c r="E16" s="139"/>
      <c r="F16" s="140"/>
      <c r="H16" s="46" t="s">
        <v>344</v>
      </c>
      <c r="I16" s="48">
        <f>I15/4</f>
        <v>112500</v>
      </c>
    </row>
    <row r="17" spans="1:9" ht="31.5" customHeight="1">
      <c r="A17" s="20" t="s">
        <v>71</v>
      </c>
      <c r="B17" s="141" t="s">
        <v>118</v>
      </c>
      <c r="C17" s="142"/>
      <c r="D17" s="142"/>
      <c r="E17" s="142"/>
      <c r="F17" s="143"/>
      <c r="H17" s="46" t="s">
        <v>345</v>
      </c>
      <c r="I17" s="48">
        <f>I16+20000</f>
        <v>132500</v>
      </c>
    </row>
    <row r="18" spans="1:9" ht="17.25" thickBot="1">
      <c r="A18" s="118" t="s">
        <v>73</v>
      </c>
      <c r="B18" s="135" t="s">
        <v>74</v>
      </c>
      <c r="C18" s="136"/>
      <c r="D18" s="136"/>
      <c r="E18" s="136"/>
      <c r="F18" s="137"/>
      <c r="H18" s="49" t="s">
        <v>346</v>
      </c>
      <c r="I18" s="50">
        <f>I17-10000</f>
        <v>122500</v>
      </c>
    </row>
    <row r="19" spans="1:9">
      <c r="A19" s="120"/>
      <c r="B19" s="138"/>
      <c r="C19" s="139"/>
      <c r="D19" s="139"/>
      <c r="E19" s="139"/>
      <c r="F19" s="140"/>
    </row>
    <row r="20" spans="1:9">
      <c r="A20" s="118" t="s">
        <v>75</v>
      </c>
      <c r="B20" s="148" t="s">
        <v>88</v>
      </c>
      <c r="C20" s="122"/>
      <c r="D20" s="122"/>
      <c r="E20" s="122"/>
      <c r="F20" s="123"/>
    </row>
    <row r="21" spans="1:9">
      <c r="A21" s="120"/>
      <c r="B21" s="127"/>
      <c r="C21" s="128"/>
      <c r="D21" s="128"/>
      <c r="E21" s="128"/>
      <c r="F21" s="129"/>
    </row>
    <row r="22" spans="1:9" ht="24" customHeight="1">
      <c r="A22" s="19" t="s">
        <v>76</v>
      </c>
      <c r="B22" s="130" t="s">
        <v>87</v>
      </c>
      <c r="C22" s="131"/>
      <c r="D22" s="131"/>
      <c r="E22" s="131"/>
      <c r="F22" s="132"/>
    </row>
  </sheetData>
  <mergeCells count="27">
    <mergeCell ref="H8:I8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B9:F9"/>
    <mergeCell ref="B10:F10"/>
    <mergeCell ref="B11:F11"/>
    <mergeCell ref="B12:F12"/>
    <mergeCell ref="A13:A14"/>
    <mergeCell ref="B13:F13"/>
    <mergeCell ref="B14:F14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="115" zoomScaleNormal="115" workbookViewId="0">
      <selection activeCell="D5" sqref="D5:F6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</cols>
  <sheetData>
    <row r="1" spans="1:6" ht="16.5" customHeight="1">
      <c r="A1" s="101" t="s">
        <v>290</v>
      </c>
      <c r="B1" s="102"/>
      <c r="C1" s="102"/>
      <c r="D1" s="102"/>
      <c r="E1" s="102"/>
      <c r="F1" s="103"/>
    </row>
    <row r="2" spans="1:6" ht="16.5" customHeight="1">
      <c r="A2" s="104"/>
      <c r="B2" s="105"/>
      <c r="C2" s="105"/>
      <c r="D2" s="105"/>
      <c r="E2" s="105"/>
      <c r="F2" s="106"/>
    </row>
    <row r="3" spans="1:6">
      <c r="A3" s="107" t="s">
        <v>2</v>
      </c>
      <c r="B3" s="108" t="s">
        <v>56</v>
      </c>
      <c r="C3" s="107" t="s">
        <v>57</v>
      </c>
      <c r="D3" s="110" t="s">
        <v>58</v>
      </c>
      <c r="E3" s="111"/>
      <c r="F3" s="112"/>
    </row>
    <row r="4" spans="1:6">
      <c r="A4" s="107"/>
      <c r="B4" s="109"/>
      <c r="C4" s="107"/>
      <c r="D4" s="113"/>
      <c r="E4" s="114"/>
      <c r="F4" s="115"/>
    </row>
    <row r="5" spans="1:6" ht="69" customHeight="1">
      <c r="A5" s="86" t="s">
        <v>93</v>
      </c>
      <c r="B5" s="88">
        <v>37000</v>
      </c>
      <c r="C5" s="90">
        <v>45000</v>
      </c>
      <c r="D5" s="92" t="s">
        <v>300</v>
      </c>
      <c r="E5" s="93"/>
      <c r="F5" s="94"/>
    </row>
    <row r="6" spans="1:6" ht="66" customHeight="1">
      <c r="A6" s="87"/>
      <c r="B6" s="89"/>
      <c r="C6" s="91"/>
      <c r="D6" s="95"/>
      <c r="E6" s="96"/>
      <c r="F6" s="97"/>
    </row>
    <row r="8" spans="1:6" ht="17.25" thickBot="1">
      <c r="A8" s="98" t="s">
        <v>59</v>
      </c>
      <c r="B8" s="99"/>
      <c r="C8" s="99"/>
      <c r="D8" s="99"/>
      <c r="E8" s="99"/>
      <c r="F8" s="100"/>
    </row>
    <row r="9" spans="1:6" ht="17.25" thickTop="1">
      <c r="A9" s="21" t="s">
        <v>2</v>
      </c>
      <c r="B9" s="145" t="s">
        <v>92</v>
      </c>
      <c r="C9" s="146"/>
      <c r="D9" s="146"/>
      <c r="E9" s="146"/>
      <c r="F9" s="147"/>
    </row>
    <row r="10" spans="1:6">
      <c r="A10" s="15" t="s">
        <v>61</v>
      </c>
      <c r="B10" s="83" t="s">
        <v>198</v>
      </c>
      <c r="C10" s="84"/>
      <c r="D10" s="84"/>
      <c r="E10" s="84"/>
      <c r="F10" s="85"/>
    </row>
    <row r="11" spans="1:6">
      <c r="A11" s="16" t="s">
        <v>62</v>
      </c>
      <c r="B11" s="83" t="s">
        <v>91</v>
      </c>
      <c r="C11" s="84"/>
      <c r="D11" s="84"/>
      <c r="E11" s="84"/>
      <c r="F11" s="85"/>
    </row>
    <row r="12" spans="1:6">
      <c r="A12" s="17" t="s">
        <v>63</v>
      </c>
      <c r="B12" s="83" t="s">
        <v>64</v>
      </c>
      <c r="C12" s="84"/>
      <c r="D12" s="84"/>
      <c r="E12" s="84"/>
      <c r="F12" s="85"/>
    </row>
    <row r="13" spans="1:6">
      <c r="A13" s="118" t="s">
        <v>65</v>
      </c>
      <c r="B13" s="144" t="s">
        <v>66</v>
      </c>
      <c r="C13" s="144"/>
      <c r="D13" s="144"/>
      <c r="E13" s="144"/>
      <c r="F13" s="144"/>
    </row>
    <row r="14" spans="1:6">
      <c r="A14" s="120"/>
      <c r="B14" s="138" t="s">
        <v>67</v>
      </c>
      <c r="C14" s="139"/>
      <c r="D14" s="139"/>
      <c r="E14" s="139"/>
      <c r="F14" s="140"/>
    </row>
    <row r="15" spans="1:6">
      <c r="A15" s="133" t="s">
        <v>68</v>
      </c>
      <c r="B15" s="135" t="s">
        <v>116</v>
      </c>
      <c r="C15" s="136"/>
      <c r="D15" s="136"/>
      <c r="E15" s="136"/>
      <c r="F15" s="137"/>
    </row>
    <row r="16" spans="1:6">
      <c r="A16" s="134"/>
      <c r="B16" s="138" t="s">
        <v>117</v>
      </c>
      <c r="C16" s="139"/>
      <c r="D16" s="139"/>
      <c r="E16" s="139"/>
      <c r="F16" s="140"/>
    </row>
    <row r="17" spans="1:6" ht="63.75" customHeight="1">
      <c r="A17" s="20" t="s">
        <v>71</v>
      </c>
      <c r="B17" s="141" t="s">
        <v>199</v>
      </c>
      <c r="C17" s="142"/>
      <c r="D17" s="142"/>
      <c r="E17" s="142"/>
      <c r="F17" s="143"/>
    </row>
    <row r="18" spans="1:6">
      <c r="A18" s="118" t="s">
        <v>73</v>
      </c>
      <c r="B18" s="135" t="s">
        <v>74</v>
      </c>
      <c r="C18" s="136"/>
      <c r="D18" s="136"/>
      <c r="E18" s="136"/>
      <c r="F18" s="137"/>
    </row>
    <row r="19" spans="1:6">
      <c r="A19" s="120"/>
      <c r="B19" s="138"/>
      <c r="C19" s="139"/>
      <c r="D19" s="139"/>
      <c r="E19" s="139"/>
      <c r="F19" s="140"/>
    </row>
    <row r="20" spans="1:6">
      <c r="A20" s="118" t="s">
        <v>75</v>
      </c>
      <c r="B20" s="148" t="s">
        <v>88</v>
      </c>
      <c r="C20" s="122"/>
      <c r="D20" s="122"/>
      <c r="E20" s="122"/>
      <c r="F20" s="123"/>
    </row>
    <row r="21" spans="1:6">
      <c r="A21" s="120"/>
      <c r="B21" s="127"/>
      <c r="C21" s="128"/>
      <c r="D21" s="128"/>
      <c r="E21" s="128"/>
      <c r="F21" s="129"/>
    </row>
    <row r="22" spans="1:6" ht="24" customHeight="1">
      <c r="A22" s="19" t="s">
        <v>76</v>
      </c>
      <c r="B22" s="130" t="s">
        <v>87</v>
      </c>
      <c r="C22" s="131"/>
      <c r="D22" s="131"/>
      <c r="E22" s="131"/>
      <c r="F22" s="132"/>
    </row>
  </sheetData>
  <mergeCells count="26"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B9:F9"/>
    <mergeCell ref="B10:F10"/>
    <mergeCell ref="B11:F11"/>
    <mergeCell ref="B12:F12"/>
    <mergeCell ref="A13:A14"/>
    <mergeCell ref="B13:F13"/>
    <mergeCell ref="B14:F14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D5" sqref="D5:F6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7" width="23.125" customWidth="1"/>
    <col min="8" max="8" width="13.75" customWidth="1"/>
    <col min="9" max="9" width="19.25" customWidth="1"/>
  </cols>
  <sheetData>
    <row r="1" spans="1:9" ht="16.5" customHeight="1">
      <c r="A1" s="101" t="s">
        <v>331</v>
      </c>
      <c r="B1" s="102"/>
      <c r="C1" s="102"/>
      <c r="D1" s="102"/>
      <c r="E1" s="102"/>
      <c r="F1" s="103"/>
    </row>
    <row r="2" spans="1:9" ht="16.5" customHeight="1">
      <c r="A2" s="104"/>
      <c r="B2" s="105"/>
      <c r="C2" s="105"/>
      <c r="D2" s="105"/>
      <c r="E2" s="105"/>
      <c r="F2" s="106"/>
    </row>
    <row r="3" spans="1:9">
      <c r="A3" s="107" t="s">
        <v>2</v>
      </c>
      <c r="B3" s="108" t="s">
        <v>56</v>
      </c>
      <c r="C3" s="107" t="s">
        <v>57</v>
      </c>
      <c r="D3" s="110" t="s">
        <v>58</v>
      </c>
      <c r="E3" s="111"/>
      <c r="F3" s="112"/>
    </row>
    <row r="4" spans="1:9">
      <c r="A4" s="107"/>
      <c r="B4" s="109"/>
      <c r="C4" s="107"/>
      <c r="D4" s="113"/>
      <c r="E4" s="114"/>
      <c r="F4" s="115"/>
    </row>
    <row r="5" spans="1:9" ht="137.25" customHeight="1">
      <c r="A5" s="149" t="s">
        <v>332</v>
      </c>
      <c r="B5" s="88"/>
      <c r="C5" s="90">
        <v>99000</v>
      </c>
      <c r="D5" s="150" t="s">
        <v>426</v>
      </c>
      <c r="E5" s="93"/>
      <c r="F5" s="94"/>
      <c r="G5" s="22"/>
    </row>
    <row r="6" spans="1:9" ht="110.1" customHeight="1">
      <c r="A6" s="87"/>
      <c r="B6" s="89"/>
      <c r="C6" s="91"/>
      <c r="D6" s="95"/>
      <c r="E6" s="96"/>
      <c r="F6" s="97"/>
      <c r="G6" s="22" t="s">
        <v>361</v>
      </c>
    </row>
    <row r="7" spans="1:9" ht="17.25" thickBot="1"/>
    <row r="8" spans="1:9" ht="17.25" thickBot="1">
      <c r="A8" s="98" t="s">
        <v>59</v>
      </c>
      <c r="B8" s="99"/>
      <c r="C8" s="99"/>
      <c r="D8" s="99"/>
      <c r="E8" s="99"/>
      <c r="F8" s="100"/>
      <c r="H8" s="77" t="s">
        <v>358</v>
      </c>
      <c r="I8" s="78"/>
    </row>
    <row r="9" spans="1:9" ht="17.25" thickTop="1">
      <c r="A9" s="21" t="s">
        <v>2</v>
      </c>
      <c r="B9" s="145" t="s">
        <v>97</v>
      </c>
      <c r="C9" s="146"/>
      <c r="D9" s="146"/>
      <c r="E9" s="146"/>
      <c r="F9" s="147"/>
      <c r="H9" s="46" t="s">
        <v>359</v>
      </c>
      <c r="I9" s="47">
        <f>660000+66000+30000+40000+8000</f>
        <v>804000</v>
      </c>
    </row>
    <row r="10" spans="1:9">
      <c r="A10" s="15" t="s">
        <v>61</v>
      </c>
      <c r="B10" s="83" t="s">
        <v>198</v>
      </c>
      <c r="C10" s="84"/>
      <c r="D10" s="84"/>
      <c r="E10" s="84"/>
      <c r="F10" s="85"/>
      <c r="H10" s="46" t="s">
        <v>339</v>
      </c>
      <c r="I10" s="48">
        <f>150000+8000</f>
        <v>158000</v>
      </c>
    </row>
    <row r="11" spans="1:9">
      <c r="A11" s="16" t="s">
        <v>62</v>
      </c>
      <c r="B11" s="83" t="s">
        <v>231</v>
      </c>
      <c r="C11" s="84"/>
      <c r="D11" s="84"/>
      <c r="E11" s="84"/>
      <c r="F11" s="85"/>
      <c r="H11" s="46" t="s">
        <v>365</v>
      </c>
      <c r="I11" s="48">
        <v>8000</v>
      </c>
    </row>
    <row r="12" spans="1:9">
      <c r="A12" s="17" t="s">
        <v>63</v>
      </c>
      <c r="B12" s="83" t="s">
        <v>64</v>
      </c>
      <c r="C12" s="84"/>
      <c r="D12" s="84"/>
      <c r="E12" s="84"/>
      <c r="F12" s="85"/>
      <c r="H12" s="46" t="s">
        <v>360</v>
      </c>
      <c r="I12" s="48">
        <f>50000*20</f>
        <v>1000000</v>
      </c>
    </row>
    <row r="13" spans="1:9">
      <c r="A13" s="118" t="s">
        <v>65</v>
      </c>
      <c r="B13" s="144" t="s">
        <v>66</v>
      </c>
      <c r="C13" s="144"/>
      <c r="D13" s="144"/>
      <c r="E13" s="144"/>
      <c r="F13" s="144"/>
      <c r="H13" s="46" t="s">
        <v>343</v>
      </c>
      <c r="I13" s="48">
        <f>SUM(I9:I12)</f>
        <v>1970000</v>
      </c>
    </row>
    <row r="14" spans="1:9">
      <c r="A14" s="120"/>
      <c r="B14" s="138" t="s">
        <v>67</v>
      </c>
      <c r="C14" s="139"/>
      <c r="D14" s="139"/>
      <c r="E14" s="139"/>
      <c r="F14" s="140"/>
      <c r="H14" s="46" t="s">
        <v>344</v>
      </c>
      <c r="I14" s="48">
        <f>I13/20</f>
        <v>98500</v>
      </c>
    </row>
    <row r="15" spans="1:9">
      <c r="A15" s="133" t="s">
        <v>68</v>
      </c>
      <c r="B15" s="135" t="s">
        <v>96</v>
      </c>
      <c r="C15" s="136"/>
      <c r="D15" s="136"/>
      <c r="E15" s="136"/>
      <c r="F15" s="137"/>
      <c r="H15" s="46" t="s">
        <v>345</v>
      </c>
      <c r="I15" s="48">
        <f>I14+20000</f>
        <v>118500</v>
      </c>
    </row>
    <row r="16" spans="1:9" ht="17.25" thickBot="1">
      <c r="A16" s="134"/>
      <c r="B16" s="138" t="s">
        <v>95</v>
      </c>
      <c r="C16" s="139"/>
      <c r="D16" s="139"/>
      <c r="E16" s="139"/>
      <c r="F16" s="140"/>
      <c r="H16" s="49" t="s">
        <v>346</v>
      </c>
      <c r="I16" s="50">
        <f>I15-10000</f>
        <v>108500</v>
      </c>
    </row>
    <row r="17" spans="1:6" ht="63.75" customHeight="1">
      <c r="A17" s="20" t="s">
        <v>71</v>
      </c>
      <c r="B17" s="141" t="s">
        <v>120</v>
      </c>
      <c r="C17" s="142"/>
      <c r="D17" s="142"/>
      <c r="E17" s="142"/>
      <c r="F17" s="143"/>
    </row>
    <row r="18" spans="1:6">
      <c r="A18" s="118" t="s">
        <v>73</v>
      </c>
      <c r="B18" s="135" t="s">
        <v>74</v>
      </c>
      <c r="C18" s="136"/>
      <c r="D18" s="136"/>
      <c r="E18" s="136"/>
      <c r="F18" s="137"/>
    </row>
    <row r="19" spans="1:6">
      <c r="A19" s="120"/>
      <c r="B19" s="138"/>
      <c r="C19" s="139"/>
      <c r="D19" s="139"/>
      <c r="E19" s="139"/>
      <c r="F19" s="140"/>
    </row>
    <row r="20" spans="1:6">
      <c r="A20" s="118" t="s">
        <v>75</v>
      </c>
      <c r="B20" s="148" t="s">
        <v>88</v>
      </c>
      <c r="C20" s="122"/>
      <c r="D20" s="122"/>
      <c r="E20" s="122"/>
      <c r="F20" s="123"/>
    </row>
    <row r="21" spans="1:6">
      <c r="A21" s="120"/>
      <c r="B21" s="127"/>
      <c r="C21" s="128"/>
      <c r="D21" s="128"/>
      <c r="E21" s="128"/>
      <c r="F21" s="129"/>
    </row>
    <row r="22" spans="1:6" ht="24" customHeight="1">
      <c r="A22" s="19" t="s">
        <v>76</v>
      </c>
      <c r="B22" s="130" t="s">
        <v>94</v>
      </c>
      <c r="C22" s="131"/>
      <c r="D22" s="131"/>
      <c r="E22" s="131"/>
      <c r="F22" s="132"/>
    </row>
  </sheetData>
  <mergeCells count="27">
    <mergeCell ref="H8:I8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B9:F9"/>
    <mergeCell ref="B10:F10"/>
    <mergeCell ref="B11:F11"/>
    <mergeCell ref="B12:F12"/>
    <mergeCell ref="A13:A14"/>
    <mergeCell ref="B13:F13"/>
    <mergeCell ref="B14:F14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B9" sqref="B9:F9"/>
    </sheetView>
  </sheetViews>
  <sheetFormatPr defaultRowHeight="16.5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19.75" customWidth="1"/>
    <col min="8" max="8" width="14" customWidth="1"/>
    <col min="9" max="9" width="14.125" customWidth="1"/>
  </cols>
  <sheetData>
    <row r="1" spans="1:9" ht="16.5" customHeight="1">
      <c r="A1" s="101" t="s">
        <v>330</v>
      </c>
      <c r="B1" s="102"/>
      <c r="C1" s="102"/>
      <c r="D1" s="102"/>
      <c r="E1" s="102"/>
      <c r="F1" s="103"/>
    </row>
    <row r="2" spans="1:9" ht="16.5" customHeight="1">
      <c r="A2" s="104"/>
      <c r="B2" s="105"/>
      <c r="C2" s="105"/>
      <c r="D2" s="105"/>
      <c r="E2" s="105"/>
      <c r="F2" s="106"/>
    </row>
    <row r="3" spans="1:9">
      <c r="A3" s="107" t="s">
        <v>2</v>
      </c>
      <c r="B3" s="108" t="s">
        <v>56</v>
      </c>
      <c r="C3" s="107" t="s">
        <v>57</v>
      </c>
      <c r="D3" s="110" t="s">
        <v>58</v>
      </c>
      <c r="E3" s="111"/>
      <c r="F3" s="112"/>
    </row>
    <row r="4" spans="1:9">
      <c r="A4" s="107"/>
      <c r="B4" s="109"/>
      <c r="C4" s="107"/>
      <c r="D4" s="113"/>
      <c r="E4" s="114"/>
      <c r="F4" s="115"/>
    </row>
    <row r="5" spans="1:9" ht="102" customHeight="1">
      <c r="A5" s="86" t="s">
        <v>277</v>
      </c>
      <c r="B5" s="88"/>
      <c r="C5" s="90">
        <v>119000</v>
      </c>
      <c r="D5" s="151" t="s">
        <v>427</v>
      </c>
      <c r="E5" s="93"/>
      <c r="F5" s="94"/>
      <c r="G5" s="22" t="s">
        <v>98</v>
      </c>
    </row>
    <row r="6" spans="1:9" ht="56.25" customHeight="1">
      <c r="A6" s="87"/>
      <c r="B6" s="89"/>
      <c r="C6" s="91"/>
      <c r="D6" s="95"/>
      <c r="E6" s="96"/>
      <c r="F6" s="97"/>
      <c r="G6" s="53" t="s">
        <v>361</v>
      </c>
    </row>
    <row r="7" spans="1:9" ht="17.25" thickBot="1"/>
    <row r="8" spans="1:9" ht="17.25" thickBot="1">
      <c r="A8" s="98" t="s">
        <v>59</v>
      </c>
      <c r="B8" s="99"/>
      <c r="C8" s="99"/>
      <c r="D8" s="99"/>
      <c r="E8" s="99"/>
      <c r="F8" s="100"/>
      <c r="H8" s="77" t="s">
        <v>358</v>
      </c>
      <c r="I8" s="78"/>
    </row>
    <row r="9" spans="1:9" ht="17.25" thickTop="1">
      <c r="A9" s="34" t="s">
        <v>2</v>
      </c>
      <c r="B9" s="145" t="s">
        <v>97</v>
      </c>
      <c r="C9" s="146"/>
      <c r="D9" s="146"/>
      <c r="E9" s="146"/>
      <c r="F9" s="147"/>
      <c r="H9" s="46" t="s">
        <v>359</v>
      </c>
      <c r="I9" s="47">
        <f>660000+66000+30000+40000+8000</f>
        <v>804000</v>
      </c>
    </row>
    <row r="10" spans="1:9">
      <c r="A10" s="15" t="s">
        <v>61</v>
      </c>
      <c r="B10" s="83" t="s">
        <v>198</v>
      </c>
      <c r="C10" s="84"/>
      <c r="D10" s="84"/>
      <c r="E10" s="84"/>
      <c r="F10" s="85"/>
      <c r="H10" s="46" t="s">
        <v>339</v>
      </c>
      <c r="I10" s="48">
        <f>150000+8000</f>
        <v>158000</v>
      </c>
    </row>
    <row r="11" spans="1:9">
      <c r="A11" s="16" t="s">
        <v>62</v>
      </c>
      <c r="B11" s="83" t="s">
        <v>231</v>
      </c>
      <c r="C11" s="84"/>
      <c r="D11" s="84"/>
      <c r="E11" s="84"/>
      <c r="F11" s="85"/>
      <c r="H11" s="46" t="s">
        <v>365</v>
      </c>
      <c r="I11" s="48">
        <v>8000</v>
      </c>
    </row>
    <row r="12" spans="1:9">
      <c r="A12" s="17" t="s">
        <v>63</v>
      </c>
      <c r="B12" s="83" t="s">
        <v>64</v>
      </c>
      <c r="C12" s="84"/>
      <c r="D12" s="84"/>
      <c r="E12" s="84"/>
      <c r="F12" s="85"/>
      <c r="H12" s="46" t="s">
        <v>360</v>
      </c>
      <c r="I12" s="48">
        <f>50000*20</f>
        <v>1000000</v>
      </c>
    </row>
    <row r="13" spans="1:9">
      <c r="A13" s="118" t="s">
        <v>65</v>
      </c>
      <c r="B13" s="144" t="s">
        <v>66</v>
      </c>
      <c r="C13" s="144"/>
      <c r="D13" s="144"/>
      <c r="E13" s="144"/>
      <c r="F13" s="144"/>
      <c r="H13" s="46" t="s">
        <v>343</v>
      </c>
      <c r="I13" s="48">
        <f>SUM(I9:I12)</f>
        <v>1970000</v>
      </c>
    </row>
    <row r="14" spans="1:9">
      <c r="A14" s="120"/>
      <c r="B14" s="138" t="s">
        <v>67</v>
      </c>
      <c r="C14" s="139"/>
      <c r="D14" s="139"/>
      <c r="E14" s="139"/>
      <c r="F14" s="140"/>
      <c r="H14" s="46" t="s">
        <v>344</v>
      </c>
      <c r="I14" s="48">
        <f>I13/20</f>
        <v>98500</v>
      </c>
    </row>
    <row r="15" spans="1:9">
      <c r="A15" s="133" t="s">
        <v>68</v>
      </c>
      <c r="B15" s="135" t="s">
        <v>96</v>
      </c>
      <c r="C15" s="136"/>
      <c r="D15" s="136"/>
      <c r="E15" s="136"/>
      <c r="F15" s="137"/>
      <c r="H15" s="46" t="s">
        <v>345</v>
      </c>
      <c r="I15" s="48">
        <f>I14+20000</f>
        <v>118500</v>
      </c>
    </row>
    <row r="16" spans="1:9" ht="17.25" thickBot="1">
      <c r="A16" s="134"/>
      <c r="B16" s="138" t="s">
        <v>95</v>
      </c>
      <c r="C16" s="139"/>
      <c r="D16" s="139"/>
      <c r="E16" s="139"/>
      <c r="F16" s="140"/>
      <c r="H16" s="49" t="s">
        <v>346</v>
      </c>
      <c r="I16" s="50">
        <f>I15-10000</f>
        <v>108500</v>
      </c>
    </row>
    <row r="17" spans="1:6" ht="63.75" customHeight="1">
      <c r="A17" s="33" t="s">
        <v>71</v>
      </c>
      <c r="B17" s="141" t="s">
        <v>120</v>
      </c>
      <c r="C17" s="142"/>
      <c r="D17" s="142"/>
      <c r="E17" s="142"/>
      <c r="F17" s="143"/>
    </row>
    <row r="18" spans="1:6">
      <c r="A18" s="118" t="s">
        <v>73</v>
      </c>
      <c r="B18" s="135" t="s">
        <v>74</v>
      </c>
      <c r="C18" s="136"/>
      <c r="D18" s="136"/>
      <c r="E18" s="136"/>
      <c r="F18" s="137"/>
    </row>
    <row r="19" spans="1:6">
      <c r="A19" s="120"/>
      <c r="B19" s="138"/>
      <c r="C19" s="139"/>
      <c r="D19" s="139"/>
      <c r="E19" s="139"/>
      <c r="F19" s="140"/>
    </row>
    <row r="20" spans="1:6">
      <c r="A20" s="118" t="s">
        <v>75</v>
      </c>
      <c r="B20" s="148" t="s">
        <v>88</v>
      </c>
      <c r="C20" s="122"/>
      <c r="D20" s="122"/>
      <c r="E20" s="122"/>
      <c r="F20" s="123"/>
    </row>
    <row r="21" spans="1:6">
      <c r="A21" s="120"/>
      <c r="B21" s="127"/>
      <c r="C21" s="128"/>
      <c r="D21" s="128"/>
      <c r="E21" s="128"/>
      <c r="F21" s="129"/>
    </row>
    <row r="22" spans="1:6" ht="24" customHeight="1">
      <c r="A22" s="19" t="s">
        <v>76</v>
      </c>
      <c r="B22" s="130" t="s">
        <v>94</v>
      </c>
      <c r="C22" s="131"/>
      <c r="D22" s="131"/>
      <c r="E22" s="131"/>
      <c r="F22" s="132"/>
    </row>
  </sheetData>
  <mergeCells count="27">
    <mergeCell ref="H8:I8"/>
    <mergeCell ref="B9:F9"/>
    <mergeCell ref="B10:F10"/>
    <mergeCell ref="B11:F11"/>
    <mergeCell ref="A5:A6"/>
    <mergeCell ref="B5:B6"/>
    <mergeCell ref="C5:C6"/>
    <mergeCell ref="D5:F6"/>
    <mergeCell ref="A8:F8"/>
    <mergeCell ref="A1:F2"/>
    <mergeCell ref="A3:A4"/>
    <mergeCell ref="B3:B4"/>
    <mergeCell ref="C3:C4"/>
    <mergeCell ref="D3:F4"/>
    <mergeCell ref="B12:F12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A13:A14"/>
    <mergeCell ref="B13:F13"/>
    <mergeCell ref="B14:F14"/>
  </mergeCells>
  <phoneticPr fontId="3" type="noConversion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25</vt:i4>
      </vt:variant>
      <vt:variant>
        <vt:lpstr>이름이 지정된 범위</vt:lpstr>
      </vt:variant>
      <vt:variant>
        <vt:i4>1</vt:i4>
      </vt:variant>
    </vt:vector>
  </HeadingPairs>
  <TitlesOfParts>
    <vt:vector size="26" baseType="lpstr">
      <vt:lpstr>원가 계산표</vt:lpstr>
      <vt:lpstr>리스트</vt:lpstr>
      <vt:lpstr>1</vt:lpstr>
      <vt:lpstr>2</vt:lpstr>
      <vt:lpstr>3</vt:lpstr>
      <vt:lpstr>4</vt:lpstr>
      <vt:lpstr>5</vt:lpstr>
      <vt:lpstr>6-1</vt:lpstr>
      <vt:lpstr>6-2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스케줄(1~21)</vt:lpstr>
      <vt:lpstr>리스트!Print_Area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TKTRAVEL</dc:creator>
  <cp:lastModifiedBy>Windows 사용자</cp:lastModifiedBy>
  <cp:lastPrinted>2020-08-14T00:38:40Z</cp:lastPrinted>
  <dcterms:created xsi:type="dcterms:W3CDTF">2020-07-14T01:09:18Z</dcterms:created>
  <dcterms:modified xsi:type="dcterms:W3CDTF">2020-08-21T08:21:41Z</dcterms:modified>
</cp:coreProperties>
</file>