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K-KEN\Desktop\"/>
    </mc:Choice>
  </mc:AlternateContent>
  <xr:revisionPtr revIDLastSave="0" documentId="13_ncr:1_{4FCA8275-F57F-4CB0-85A6-A06C6451EB4C}" xr6:coauthVersionLast="47" xr6:coauthVersionMax="47" xr10:uidLastSave="{00000000-0000-0000-0000-000000000000}"/>
  <bookViews>
    <workbookView xWindow="-120" yWindow="-120" windowWidth="29040" windowHeight="15540" xr2:uid="{00000000-000D-0000-FFFF-FFFF00000000}"/>
  </bookViews>
  <sheets>
    <sheet name="최종본" sheetId="1" r:id="rId1"/>
  </sheets>
  <definedNames>
    <definedName name="_xlnm.Print_Area" localSheetId="0">최종본!$B$17:$S$25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1" l="1"/>
  <c r="S24" i="1"/>
  <c r="S25" i="1"/>
  <c r="S22" i="1"/>
  <c r="N23" i="1"/>
  <c r="N24" i="1"/>
  <c r="N25" i="1"/>
  <c r="N22" i="1"/>
  <c r="I23" i="1"/>
  <c r="I24" i="1"/>
  <c r="I25" i="1"/>
  <c r="I22" i="1"/>
  <c r="S8" i="1"/>
  <c r="S9" i="1"/>
  <c r="S10" i="1"/>
  <c r="S11" i="1"/>
  <c r="S12" i="1"/>
  <c r="S13" i="1"/>
  <c r="S14" i="1"/>
  <c r="S15" i="1"/>
  <c r="S7" i="1"/>
  <c r="N8" i="1"/>
  <c r="N9" i="1"/>
  <c r="N10" i="1"/>
  <c r="N11" i="1"/>
  <c r="N12" i="1"/>
  <c r="N13" i="1"/>
  <c r="N14" i="1"/>
  <c r="N15" i="1"/>
  <c r="N7" i="1"/>
  <c r="I8" i="1"/>
  <c r="I9" i="1"/>
  <c r="I10" i="1"/>
  <c r="I11" i="1"/>
  <c r="I12" i="1"/>
  <c r="I13" i="1"/>
  <c r="I14" i="1"/>
  <c r="I15" i="1"/>
  <c r="I7" i="1"/>
  <c r="R23" i="1"/>
  <c r="R24" i="1"/>
  <c r="R25" i="1"/>
  <c r="R22" i="1"/>
  <c r="R15" i="1" l="1"/>
  <c r="R14" i="1"/>
  <c r="R13" i="1"/>
  <c r="R12" i="1"/>
  <c r="R11" i="1"/>
  <c r="R10" i="1"/>
  <c r="R9" i="1"/>
  <c r="R8" i="1"/>
  <c r="R7" i="1"/>
  <c r="H10" i="1"/>
  <c r="H11" i="1"/>
  <c r="F13" i="1"/>
  <c r="G13" i="1" s="1"/>
  <c r="F14" i="1"/>
  <c r="G14" i="1" s="1"/>
  <c r="F15" i="1"/>
  <c r="H15" i="1" s="1"/>
  <c r="P23" i="1"/>
  <c r="Q23" i="1" s="1"/>
  <c r="P24" i="1"/>
  <c r="Q24" i="1" s="1"/>
  <c r="P25" i="1"/>
  <c r="Q25" i="1" s="1"/>
  <c r="P22" i="1"/>
  <c r="Q22" i="1" s="1"/>
  <c r="K23" i="1"/>
  <c r="L23" i="1" s="1"/>
  <c r="K24" i="1"/>
  <c r="M24" i="1" s="1"/>
  <c r="K25" i="1"/>
  <c r="L25" i="1" s="1"/>
  <c r="K22" i="1"/>
  <c r="L22" i="1" s="1"/>
  <c r="F23" i="1"/>
  <c r="H23" i="1" s="1"/>
  <c r="F24" i="1"/>
  <c r="H24" i="1" s="1"/>
  <c r="F25" i="1"/>
  <c r="H25" i="1" s="1"/>
  <c r="F22" i="1"/>
  <c r="H22" i="1" s="1"/>
  <c r="P8" i="1"/>
  <c r="P9" i="1"/>
  <c r="P10" i="1"/>
  <c r="P11" i="1"/>
  <c r="P12" i="1"/>
  <c r="P13" i="1"/>
  <c r="Q13" i="1" s="1"/>
  <c r="P14" i="1"/>
  <c r="Q14" i="1" s="1"/>
  <c r="P15" i="1"/>
  <c r="Q15" i="1" s="1"/>
  <c r="P7" i="1"/>
  <c r="Q7" i="1" s="1"/>
  <c r="K8" i="1"/>
  <c r="L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7" i="1"/>
  <c r="M7" i="1" s="1"/>
  <c r="G10" i="1"/>
  <c r="G11" i="1"/>
  <c r="F12" i="1"/>
  <c r="G12" i="1" s="1"/>
  <c r="F8" i="1"/>
  <c r="G8" i="1" s="1"/>
  <c r="F9" i="1"/>
  <c r="G9" i="1" s="1"/>
  <c r="F7" i="1"/>
  <c r="G7" i="1" s="1"/>
  <c r="H7" i="1" l="1"/>
  <c r="H14" i="1"/>
  <c r="H13" i="1"/>
  <c r="H12" i="1"/>
  <c r="H9" i="1"/>
  <c r="H8" i="1"/>
  <c r="M22" i="1"/>
  <c r="M25" i="1"/>
  <c r="M23" i="1"/>
  <c r="Q9" i="1"/>
  <c r="L12" i="1"/>
  <c r="L9" i="1"/>
  <c r="Q11" i="1"/>
  <c r="L11" i="1"/>
  <c r="L10" i="1"/>
  <c r="Q8" i="1"/>
  <c r="L24" i="1"/>
  <c r="Q10" i="1"/>
  <c r="G22" i="1"/>
  <c r="G25" i="1"/>
  <c r="G15" i="1"/>
  <c r="L15" i="1"/>
  <c r="L14" i="1"/>
  <c r="L7" i="1"/>
  <c r="L13" i="1"/>
  <c r="Q12" i="1"/>
  <c r="M8" i="1"/>
  <c r="G24" i="1"/>
  <c r="G23" i="1"/>
</calcChain>
</file>

<file path=xl/sharedStrings.xml><?xml version="1.0" encoding="utf-8"?>
<sst xmlns="http://schemas.openxmlformats.org/spreadsheetml/2006/main" count="68" uniqueCount="35">
  <si>
    <t xml:space="preserve">시즌 </t>
    <phoneticPr fontId="1" type="noConversion"/>
  </si>
  <si>
    <t>숙박</t>
    <phoneticPr fontId="1" type="noConversion"/>
  </si>
  <si>
    <t xml:space="preserve">룸타입 </t>
    <phoneticPr fontId="1" type="noConversion"/>
  </si>
  <si>
    <t xml:space="preserve">주말
2인) 객실 + 조식 + 명상 </t>
    <phoneticPr fontId="1" type="noConversion"/>
  </si>
  <si>
    <t>주중(일,수,목)
2인) 객실 + 조식 + 명상</t>
    <phoneticPr fontId="1" type="noConversion"/>
  </si>
  <si>
    <t>주중(월,화)
2인) 객실 + 조식</t>
    <phoneticPr fontId="1" type="noConversion"/>
  </si>
  <si>
    <t>주말</t>
    <phoneticPr fontId="1" type="noConversion"/>
  </si>
  <si>
    <t>주중</t>
    <phoneticPr fontId="1" type="noConversion"/>
  </si>
  <si>
    <t>철인의마을</t>
    <phoneticPr fontId="1" type="noConversion"/>
  </si>
  <si>
    <t>주말 : 객실 + 조식(2인) + 명상(2인) 
주중(일,수,목) : 객실 + 조식(2인) + 명상(2인)
주중(월,화) : 객실 + 조식(2인)</t>
    <phoneticPr fontId="1" type="noConversion"/>
  </si>
  <si>
    <t>성수기
4월~11월</t>
    <phoneticPr fontId="1" type="noConversion"/>
  </si>
  <si>
    <t>비수기
12월~3월</t>
    <phoneticPr fontId="1" type="noConversion"/>
  </si>
  <si>
    <t>문학인의마을</t>
    <phoneticPr fontId="1" type="noConversion"/>
  </si>
  <si>
    <t>주말 : 객실 + 조식(2인) + 명상(2인)
주중(일,수,목) : 객실 + 조식(2인) + 명상(2인)
주중(월,화) : 객실 + 조식(2인)</t>
    <phoneticPr fontId="1" type="noConversion"/>
  </si>
  <si>
    <t>비수기
12월~3월</t>
    <phoneticPr fontId="1" type="noConversion"/>
  </si>
  <si>
    <t>숙 박</t>
    <phoneticPr fontId="1" type="noConversion"/>
  </si>
  <si>
    <t>주중(월,화)
2인) 객실 + 조식</t>
    <phoneticPr fontId="1" type="noConversion"/>
  </si>
  <si>
    <t>주중</t>
    <phoneticPr fontId="1" type="noConversion"/>
  </si>
  <si>
    <t>듀플렉스</t>
    <phoneticPr fontId="1" type="noConversion"/>
  </si>
  <si>
    <t>주말 : 객실 + 조식(2인) + 명상(2인) 
주중(일,수,목) : 객실 + 조식(2인) + 명상(2인)
주중(월,화) : 객실 + 조식(2인)</t>
    <phoneticPr fontId="1" type="noConversion"/>
  </si>
  <si>
    <t>성수기
6~10월</t>
    <phoneticPr fontId="1" type="noConversion"/>
  </si>
  <si>
    <t>준성수기
4~5월, 11월</t>
    <phoneticPr fontId="1" type="noConversion"/>
  </si>
  <si>
    <t>비수기
12~3월</t>
    <phoneticPr fontId="1" type="noConversion"/>
  </si>
  <si>
    <t>스위트</t>
    <phoneticPr fontId="1" type="noConversion"/>
  </si>
  <si>
    <t>주말 : 객실 + 조식(2인) + 명상(2인)
주중(일,수,목) : 객실 + 조식(2인) + 명상(2인)
주중(월,화) : 객실 + 조식(2인)</t>
    <phoneticPr fontId="1" type="noConversion"/>
  </si>
  <si>
    <t>로열스위트</t>
    <phoneticPr fontId="1" type="noConversion"/>
  </si>
  <si>
    <t>주말 : 객실 + 조식 + 명상(2인)
주중(일,수,목) : 객실 + 조식(2인)
주중(월,화) : 객실 + 조식(2인)</t>
    <phoneticPr fontId="1" type="noConversion"/>
  </si>
  <si>
    <t>2. 로미지안가든 글램핑장 요금표 (입금가)</t>
    <phoneticPr fontId="1" type="noConversion"/>
  </si>
  <si>
    <t>놀이의 발견 입금가 기준 할인 금액</t>
    <phoneticPr fontId="1" type="noConversion"/>
  </si>
  <si>
    <t>1. 로미지안가든 마운틴하우스 요금표 (할인가)</t>
    <phoneticPr fontId="1" type="noConversion"/>
  </si>
  <si>
    <t>기획전(15%)</t>
    <phoneticPr fontId="1" type="noConversion"/>
  </si>
  <si>
    <t>공급가(7.7%)</t>
    <phoneticPr fontId="1" type="noConversion"/>
  </si>
  <si>
    <t>주말 (정상가)</t>
    <phoneticPr fontId="1" type="noConversion"/>
  </si>
  <si>
    <t>입금가(12%)</t>
    <phoneticPr fontId="1" type="noConversion"/>
  </si>
  <si>
    <t>회사수익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</si>
</sst>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176" fontId="4" fillId="9" borderId="0" xfId="0" applyNumberFormat="1" applyFont="1" applyFill="1" applyBorder="1" applyAlignment="1">
      <alignment horizontal="center" vertical="center"/>
    </xf>
    <xf numFmtId="176" fontId="5" fillId="9" borderId="0" xfId="0" applyNumberFormat="1" applyFont="1" applyFill="1" applyBorder="1" applyAlignment="1">
      <alignment horizontal="center" vertical="center"/>
    </xf>
    <xf numFmtId="176" fontId="3" fillId="8" borderId="5" xfId="0" applyNumberFormat="1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/>
    </xf>
    <xf numFmtId="176" fontId="3" fillId="6" borderId="5" xfId="0" applyNumberFormat="1" applyFont="1" applyFill="1" applyBorder="1" applyAlignment="1">
      <alignment horizontal="center" vertical="center" wrapText="1"/>
    </xf>
    <xf numFmtId="176" fontId="4" fillId="6" borderId="11" xfId="0" applyNumberFormat="1" applyFont="1" applyFill="1" applyBorder="1" applyAlignment="1">
      <alignment horizontal="center" vertical="center"/>
    </xf>
    <xf numFmtId="176" fontId="3" fillId="10" borderId="5" xfId="0" applyNumberFormat="1" applyFont="1" applyFill="1" applyBorder="1" applyAlignment="1">
      <alignment horizontal="center" vertical="center" wrapText="1"/>
    </xf>
    <xf numFmtId="176" fontId="4" fillId="10" borderId="11" xfId="0" applyNumberFormat="1" applyFont="1" applyFill="1" applyBorder="1" applyAlignment="1">
      <alignment horizontal="center" vertical="center"/>
    </xf>
    <xf numFmtId="176" fontId="4" fillId="6" borderId="12" xfId="0" applyNumberFormat="1" applyFont="1" applyFill="1" applyBorder="1" applyAlignment="1">
      <alignment horizontal="center" vertical="center"/>
    </xf>
    <xf numFmtId="176" fontId="7" fillId="8" borderId="5" xfId="0" applyNumberFormat="1" applyFont="1" applyFill="1" applyBorder="1" applyAlignment="1">
      <alignment horizontal="center" vertical="center"/>
    </xf>
    <xf numFmtId="176" fontId="7" fillId="6" borderId="5" xfId="0" applyNumberFormat="1" applyFont="1" applyFill="1" applyBorder="1" applyAlignment="1">
      <alignment horizontal="center" vertical="center"/>
    </xf>
    <xf numFmtId="176" fontId="7" fillId="10" borderId="5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8" fillId="8" borderId="5" xfId="0" applyNumberFormat="1" applyFont="1" applyFill="1" applyBorder="1" applyAlignment="1">
      <alignment horizontal="center" vertical="center"/>
    </xf>
    <xf numFmtId="176" fontId="8" fillId="6" borderId="5" xfId="0" applyNumberFormat="1" applyFont="1" applyFill="1" applyBorder="1" applyAlignment="1">
      <alignment horizontal="center" vertical="center"/>
    </xf>
    <xf numFmtId="176" fontId="8" fillId="10" borderId="5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 wrapText="1"/>
    </xf>
    <xf numFmtId="176" fontId="3" fillId="10" borderId="18" xfId="0" applyNumberFormat="1" applyFont="1" applyFill="1" applyBorder="1" applyAlignment="1">
      <alignment horizontal="center" vertical="center" wrapText="1"/>
    </xf>
    <xf numFmtId="176" fontId="8" fillId="10" borderId="18" xfId="0" applyNumberFormat="1" applyFont="1" applyFill="1" applyBorder="1" applyAlignment="1">
      <alignment horizontal="center" vertical="center"/>
    </xf>
    <xf numFmtId="176" fontId="4" fillId="10" borderId="12" xfId="0" applyNumberFormat="1" applyFont="1" applyFill="1" applyBorder="1" applyAlignment="1">
      <alignment horizontal="center" vertical="center"/>
    </xf>
    <xf numFmtId="176" fontId="7" fillId="10" borderId="18" xfId="0" applyNumberFormat="1" applyFont="1" applyFill="1" applyBorder="1" applyAlignment="1">
      <alignment horizontal="center" vertical="center"/>
    </xf>
    <xf numFmtId="176" fontId="7" fillId="6" borderId="18" xfId="0" applyNumberFormat="1" applyFont="1" applyFill="1" applyBorder="1" applyAlignment="1">
      <alignment horizontal="center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8" fillId="6" borderId="4" xfId="0" applyNumberFormat="1" applyFont="1" applyFill="1" applyBorder="1" applyAlignment="1">
      <alignment horizontal="center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7" fillId="8" borderId="20" xfId="0" applyNumberFormat="1" applyFont="1" applyFill="1" applyBorder="1" applyAlignment="1">
      <alignment horizontal="center" vertical="center"/>
    </xf>
    <xf numFmtId="176" fontId="7" fillId="6" borderId="20" xfId="0" applyNumberFormat="1" applyFont="1" applyFill="1" applyBorder="1" applyAlignment="1">
      <alignment horizontal="center" vertical="center"/>
    </xf>
    <xf numFmtId="176" fontId="7" fillId="10" borderId="20" xfId="0" applyNumberFormat="1" applyFont="1" applyFill="1" applyBorder="1" applyAlignment="1">
      <alignment horizontal="center" vertical="center"/>
    </xf>
    <xf numFmtId="176" fontId="7" fillId="10" borderId="21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3" fillId="8" borderId="3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/>
    </xf>
    <xf numFmtId="176" fontId="3" fillId="10" borderId="3" xfId="0" applyNumberFormat="1" applyFont="1" applyFill="1" applyBorder="1" applyAlignment="1">
      <alignment horizontal="center" vertical="center"/>
    </xf>
    <xf numFmtId="176" fontId="3" fillId="10" borderId="7" xfId="0" applyNumberFormat="1" applyFont="1" applyFill="1" applyBorder="1" applyAlignment="1">
      <alignment horizontal="center" vertical="center"/>
    </xf>
    <xf numFmtId="3" fontId="6" fillId="8" borderId="3" xfId="0" applyNumberFormat="1" applyFont="1" applyFill="1" applyBorder="1" applyAlignment="1">
      <alignment horizontal="center" vertical="center"/>
    </xf>
    <xf numFmtId="176" fontId="3" fillId="6" borderId="7" xfId="0" applyNumberFormat="1" applyFont="1" applyFill="1" applyBorder="1" applyAlignment="1">
      <alignment horizontal="center" vertical="center"/>
    </xf>
    <xf numFmtId="176" fontId="3" fillId="6" borderId="18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3" fillId="7" borderId="3" xfId="0" applyNumberFormat="1" applyFont="1" applyFill="1" applyBorder="1" applyAlignment="1">
      <alignment horizontal="center" vertical="center"/>
    </xf>
    <xf numFmtId="176" fontId="3" fillId="8" borderId="4" xfId="0" applyNumberFormat="1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left" vertical="center" wrapText="1"/>
    </xf>
    <xf numFmtId="176" fontId="3" fillId="5" borderId="3" xfId="0" applyNumberFormat="1" applyFont="1" applyFill="1" applyBorder="1" applyAlignment="1">
      <alignment horizontal="center" vertical="center"/>
    </xf>
    <xf numFmtId="176" fontId="3" fillId="5" borderId="7" xfId="0" applyNumberFormat="1" applyFont="1" applyFill="1" applyBorder="1" applyAlignment="1">
      <alignment horizontal="center" vertical="center"/>
    </xf>
    <xf numFmtId="176" fontId="3" fillId="10" borderId="4" xfId="0" applyNumberFormat="1" applyFont="1" applyFill="1" applyBorder="1" applyAlignment="1">
      <alignment horizontal="left" vertical="center" wrapText="1"/>
    </xf>
    <xf numFmtId="176" fontId="3" fillId="10" borderId="6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left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176" fontId="8" fillId="10" borderId="4" xfId="0" applyNumberFormat="1" applyFont="1" applyFill="1" applyBorder="1" applyAlignment="1">
      <alignment horizontal="center" vertical="center"/>
    </xf>
    <xf numFmtId="176" fontId="8" fillId="10" borderId="6" xfId="0" applyNumberFormat="1" applyFont="1" applyFill="1" applyBorder="1" applyAlignment="1">
      <alignment horizontal="center" vertical="center"/>
    </xf>
    <xf numFmtId="176" fontId="8" fillId="8" borderId="22" xfId="0" applyNumberFormat="1" applyFont="1" applyFill="1" applyBorder="1" applyAlignment="1">
      <alignment horizontal="center" vertical="center"/>
    </xf>
    <xf numFmtId="176" fontId="8" fillId="6" borderId="22" xfId="0" applyNumberFormat="1" applyFont="1" applyFill="1" applyBorder="1" applyAlignment="1">
      <alignment horizontal="center" vertical="center"/>
    </xf>
    <xf numFmtId="176" fontId="8" fillId="10" borderId="22" xfId="0" applyNumberFormat="1" applyFont="1" applyFill="1" applyBorder="1" applyAlignment="1">
      <alignment horizontal="center" vertical="center"/>
    </xf>
    <xf numFmtId="176" fontId="8" fillId="10" borderId="23" xfId="0" applyNumberFormat="1" applyFont="1" applyFill="1" applyBorder="1" applyAlignment="1">
      <alignment horizontal="center" vertical="center"/>
    </xf>
    <xf numFmtId="176" fontId="8" fillId="8" borderId="24" xfId="0" applyNumberFormat="1" applyFont="1" applyFill="1" applyBorder="1" applyAlignment="1">
      <alignment horizontal="center" vertical="center"/>
    </xf>
    <xf numFmtId="176" fontId="8" fillId="6" borderId="24" xfId="0" applyNumberFormat="1" applyFont="1" applyFill="1" applyBorder="1" applyAlignment="1">
      <alignment horizontal="center" vertical="center"/>
    </xf>
    <xf numFmtId="176" fontId="8" fillId="10" borderId="24" xfId="0" applyNumberFormat="1" applyFont="1" applyFill="1" applyBorder="1" applyAlignment="1">
      <alignment horizontal="center" vertical="center"/>
    </xf>
    <xf numFmtId="176" fontId="8" fillId="10" borderId="25" xfId="0" applyNumberFormat="1" applyFont="1" applyFill="1" applyBorder="1" applyAlignment="1">
      <alignment horizontal="center" vertical="center"/>
    </xf>
    <xf numFmtId="176" fontId="8" fillId="8" borderId="11" xfId="0" applyNumberFormat="1" applyFont="1" applyFill="1" applyBorder="1" applyAlignment="1">
      <alignment horizontal="center" vertical="center"/>
    </xf>
    <xf numFmtId="176" fontId="8" fillId="6" borderId="11" xfId="0" applyNumberFormat="1" applyFont="1" applyFill="1" applyBorder="1" applyAlignment="1">
      <alignment horizontal="center" vertical="center"/>
    </xf>
    <xf numFmtId="176" fontId="8" fillId="10" borderId="11" xfId="0" applyNumberFormat="1" applyFont="1" applyFill="1" applyBorder="1" applyAlignment="1">
      <alignment horizontal="center" vertical="center"/>
    </xf>
    <xf numFmtId="176" fontId="8" fillId="6" borderId="23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9"/>
  <sheetViews>
    <sheetView tabSelected="1" zoomScale="55" zoomScaleNormal="55" workbookViewId="0">
      <selection activeCell="L9" sqref="L9"/>
    </sheetView>
  </sheetViews>
  <sheetFormatPr defaultRowHeight="16.5" x14ac:dyDescent="0.3"/>
  <cols>
    <col min="1" max="1" width="2.125" customWidth="1"/>
    <col min="2" max="2" width="12.5" customWidth="1"/>
    <col min="3" max="3" width="38.75" customWidth="1"/>
    <col min="4" max="4" width="16.375" customWidth="1"/>
    <col min="5" max="19" width="19.125" customWidth="1"/>
    <col min="20" max="20" width="2.25" customWidth="1"/>
  </cols>
  <sheetData>
    <row r="1" spans="2:19" ht="8.4499999999999993" customHeight="1" thickBot="1" x14ac:dyDescent="0.35"/>
    <row r="2" spans="2:19" ht="39" customHeight="1" thickBot="1" x14ac:dyDescent="0.35">
      <c r="B2" s="40" t="s">
        <v>28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</row>
    <row r="3" spans="2:19" ht="9.6" customHeight="1" thickBot="1" x14ac:dyDescent="0.35"/>
    <row r="4" spans="2:19" ht="42.6" customHeight="1" thickBot="1" x14ac:dyDescent="0.35">
      <c r="B4" s="51" t="s">
        <v>29</v>
      </c>
      <c r="C4" s="52"/>
      <c r="D4" s="52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2:19" ht="70.900000000000006" customHeight="1" x14ac:dyDescent="0.3">
      <c r="B5" s="45" t="s">
        <v>15</v>
      </c>
      <c r="C5" s="54" t="s">
        <v>2</v>
      </c>
      <c r="D5" s="55" t="s">
        <v>0</v>
      </c>
      <c r="E5" s="56" t="s">
        <v>3</v>
      </c>
      <c r="F5" s="57"/>
      <c r="G5" s="57"/>
      <c r="H5" s="57"/>
      <c r="I5" s="58"/>
      <c r="J5" s="59" t="s">
        <v>4</v>
      </c>
      <c r="K5" s="60"/>
      <c r="L5" s="60"/>
      <c r="M5" s="60"/>
      <c r="N5" s="61"/>
      <c r="O5" s="62" t="s">
        <v>16</v>
      </c>
      <c r="P5" s="62"/>
      <c r="Q5" s="62"/>
      <c r="R5" s="62"/>
      <c r="S5" s="63"/>
    </row>
    <row r="6" spans="2:19" ht="45" customHeight="1" x14ac:dyDescent="0.3">
      <c r="B6" s="45"/>
      <c r="C6" s="54"/>
      <c r="D6" s="55"/>
      <c r="E6" s="31" t="s">
        <v>32</v>
      </c>
      <c r="F6" s="17" t="s">
        <v>30</v>
      </c>
      <c r="G6" s="13" t="s">
        <v>31</v>
      </c>
      <c r="H6" s="32" t="s">
        <v>33</v>
      </c>
      <c r="I6" s="66" t="s">
        <v>34</v>
      </c>
      <c r="J6" s="31" t="s">
        <v>17</v>
      </c>
      <c r="K6" s="17" t="s">
        <v>30</v>
      </c>
      <c r="L6" s="13" t="s">
        <v>31</v>
      </c>
      <c r="M6" s="32" t="s">
        <v>33</v>
      </c>
      <c r="N6" s="67" t="s">
        <v>34</v>
      </c>
      <c r="O6" s="26" t="s">
        <v>17</v>
      </c>
      <c r="P6" s="17" t="s">
        <v>30</v>
      </c>
      <c r="Q6" s="13" t="s">
        <v>31</v>
      </c>
      <c r="R6" s="32" t="s">
        <v>33</v>
      </c>
      <c r="S6" s="67" t="s">
        <v>34</v>
      </c>
    </row>
    <row r="7" spans="2:19" ht="49.9" customHeight="1" x14ac:dyDescent="0.3">
      <c r="B7" s="43" t="s">
        <v>18</v>
      </c>
      <c r="C7" s="44" t="s">
        <v>19</v>
      </c>
      <c r="D7" s="3" t="s">
        <v>20</v>
      </c>
      <c r="E7" s="33">
        <v>340000</v>
      </c>
      <c r="F7" s="10">
        <f>SUM(E7*0.85)</f>
        <v>289000</v>
      </c>
      <c r="G7" s="14">
        <f>F7*0.923</f>
        <v>266747</v>
      </c>
      <c r="H7" s="4">
        <f>F7*0.88</f>
        <v>254320</v>
      </c>
      <c r="I7" s="81">
        <f>G7-H7</f>
        <v>12427</v>
      </c>
      <c r="J7" s="33">
        <v>305000</v>
      </c>
      <c r="K7" s="10">
        <f>SUM(J7*0.85)</f>
        <v>259250</v>
      </c>
      <c r="L7" s="14">
        <f>K7*0.923</f>
        <v>239287.75</v>
      </c>
      <c r="M7" s="4">
        <f>K7*0.88</f>
        <v>228140</v>
      </c>
      <c r="N7" s="85">
        <f>L7-M7</f>
        <v>11147.75</v>
      </c>
      <c r="O7" s="27">
        <v>265000</v>
      </c>
      <c r="P7" s="10">
        <f>SUM(O7*0.85)</f>
        <v>225250</v>
      </c>
      <c r="Q7" s="14">
        <f>P7*0.923</f>
        <v>207905.75</v>
      </c>
      <c r="R7" s="4">
        <f>P7*0.88</f>
        <v>198220</v>
      </c>
      <c r="S7" s="89">
        <f>Q7-R7</f>
        <v>9685.75</v>
      </c>
    </row>
    <row r="8" spans="2:19" ht="47.45" customHeight="1" x14ac:dyDescent="0.3">
      <c r="B8" s="43"/>
      <c r="C8" s="44"/>
      <c r="D8" s="3" t="s">
        <v>21</v>
      </c>
      <c r="E8" s="33">
        <v>300000</v>
      </c>
      <c r="F8" s="10">
        <f t="shared" ref="F8:F9" si="0">SUM(E8*0.85)</f>
        <v>255000</v>
      </c>
      <c r="G8" s="14">
        <f t="shared" ref="G8:G15" si="1">F8*0.923</f>
        <v>235365</v>
      </c>
      <c r="H8" s="4">
        <f>F8*0.88</f>
        <v>224400</v>
      </c>
      <c r="I8" s="81">
        <f t="shared" ref="I8:I15" si="2">G8-H8</f>
        <v>10965</v>
      </c>
      <c r="J8" s="33">
        <v>270000</v>
      </c>
      <c r="K8" s="10">
        <f t="shared" ref="K8:K15" si="3">SUM(J8*0.85)</f>
        <v>229500</v>
      </c>
      <c r="L8" s="14">
        <f t="shared" ref="L8:L15" si="4">K8*0.923</f>
        <v>211828.5</v>
      </c>
      <c r="M8" s="4">
        <f>K8*0.88</f>
        <v>201960</v>
      </c>
      <c r="N8" s="85">
        <f t="shared" ref="N8:N15" si="5">L8-M8</f>
        <v>9868.5</v>
      </c>
      <c r="O8" s="27">
        <v>230000</v>
      </c>
      <c r="P8" s="10">
        <f t="shared" ref="P8:P15" si="6">SUM(O8*0.85)</f>
        <v>195500</v>
      </c>
      <c r="Q8" s="23">
        <f t="shared" ref="Q8:Q15" si="7">P8*0.923</f>
        <v>180446.5</v>
      </c>
      <c r="R8" s="4">
        <f>P8*0.88</f>
        <v>172040</v>
      </c>
      <c r="S8" s="89">
        <f t="shared" ref="S8:S15" si="8">Q8-R8</f>
        <v>8406.5</v>
      </c>
    </row>
    <row r="9" spans="2:19" ht="52.9" customHeight="1" x14ac:dyDescent="0.3">
      <c r="B9" s="43"/>
      <c r="C9" s="44"/>
      <c r="D9" s="3" t="s">
        <v>22</v>
      </c>
      <c r="E9" s="33">
        <v>265000</v>
      </c>
      <c r="F9" s="10">
        <f t="shared" si="0"/>
        <v>225250</v>
      </c>
      <c r="G9" s="14">
        <f t="shared" si="1"/>
        <v>207905.75</v>
      </c>
      <c r="H9" s="4">
        <f>F9*0.88</f>
        <v>198220</v>
      </c>
      <c r="I9" s="81">
        <f t="shared" si="2"/>
        <v>9685.75</v>
      </c>
      <c r="J9" s="33">
        <v>240000</v>
      </c>
      <c r="K9" s="10">
        <f t="shared" si="3"/>
        <v>204000</v>
      </c>
      <c r="L9" s="14">
        <f t="shared" si="4"/>
        <v>188292</v>
      </c>
      <c r="M9" s="4">
        <f>K9*0.88</f>
        <v>179520</v>
      </c>
      <c r="N9" s="85">
        <f t="shared" si="5"/>
        <v>8772</v>
      </c>
      <c r="O9" s="27">
        <v>200000</v>
      </c>
      <c r="P9" s="10">
        <f t="shared" si="6"/>
        <v>170000</v>
      </c>
      <c r="Q9" s="23">
        <f t="shared" si="7"/>
        <v>156910</v>
      </c>
      <c r="R9" s="4">
        <f>P9*0.88</f>
        <v>149600</v>
      </c>
      <c r="S9" s="89">
        <f t="shared" si="8"/>
        <v>7310</v>
      </c>
    </row>
    <row r="10" spans="2:19" ht="45.6" customHeight="1" x14ac:dyDescent="0.3">
      <c r="B10" s="45" t="s">
        <v>23</v>
      </c>
      <c r="C10" s="46" t="s">
        <v>24</v>
      </c>
      <c r="D10" s="5" t="s">
        <v>20</v>
      </c>
      <c r="E10" s="34">
        <v>475000</v>
      </c>
      <c r="F10" s="11">
        <v>403000</v>
      </c>
      <c r="G10" s="15">
        <f t="shared" si="1"/>
        <v>371969</v>
      </c>
      <c r="H10" s="6">
        <f>F10*0.88</f>
        <v>354640</v>
      </c>
      <c r="I10" s="82">
        <f t="shared" si="2"/>
        <v>17329</v>
      </c>
      <c r="J10" s="34">
        <v>430000</v>
      </c>
      <c r="K10" s="11">
        <f t="shared" si="3"/>
        <v>365500</v>
      </c>
      <c r="L10" s="15">
        <f t="shared" si="4"/>
        <v>337356.5</v>
      </c>
      <c r="M10" s="6">
        <f>K10*0.88</f>
        <v>321640</v>
      </c>
      <c r="N10" s="86">
        <f t="shared" si="5"/>
        <v>15716.5</v>
      </c>
      <c r="O10" s="28">
        <v>390000</v>
      </c>
      <c r="P10" s="11">
        <f t="shared" si="6"/>
        <v>331500</v>
      </c>
      <c r="Q10" s="24">
        <f t="shared" si="7"/>
        <v>305974.5</v>
      </c>
      <c r="R10" s="6">
        <f>P10*0.88</f>
        <v>291720</v>
      </c>
      <c r="S10" s="90">
        <f t="shared" si="8"/>
        <v>14254.5</v>
      </c>
    </row>
    <row r="11" spans="2:19" ht="49.15" customHeight="1" x14ac:dyDescent="0.3">
      <c r="B11" s="45"/>
      <c r="C11" s="46"/>
      <c r="D11" s="5" t="s">
        <v>21</v>
      </c>
      <c r="E11" s="34">
        <v>415000</v>
      </c>
      <c r="F11" s="11">
        <v>350000</v>
      </c>
      <c r="G11" s="15">
        <f t="shared" si="1"/>
        <v>323050</v>
      </c>
      <c r="H11" s="6">
        <f>F11*0.88</f>
        <v>308000</v>
      </c>
      <c r="I11" s="82">
        <f t="shared" si="2"/>
        <v>15050</v>
      </c>
      <c r="J11" s="34">
        <v>380000</v>
      </c>
      <c r="K11" s="11">
        <f t="shared" si="3"/>
        <v>323000</v>
      </c>
      <c r="L11" s="15">
        <f t="shared" si="4"/>
        <v>298129</v>
      </c>
      <c r="M11" s="6">
        <f>K11*0.88</f>
        <v>284240</v>
      </c>
      <c r="N11" s="86">
        <f t="shared" si="5"/>
        <v>13889</v>
      </c>
      <c r="O11" s="28">
        <v>340000</v>
      </c>
      <c r="P11" s="11">
        <f t="shared" si="6"/>
        <v>289000</v>
      </c>
      <c r="Q11" s="24">
        <f t="shared" si="7"/>
        <v>266747</v>
      </c>
      <c r="R11" s="6">
        <f>P11*0.88</f>
        <v>254320</v>
      </c>
      <c r="S11" s="90">
        <f t="shared" si="8"/>
        <v>12427</v>
      </c>
    </row>
    <row r="12" spans="2:19" ht="44.45" customHeight="1" x14ac:dyDescent="0.3">
      <c r="B12" s="45"/>
      <c r="C12" s="46"/>
      <c r="D12" s="5" t="s">
        <v>22</v>
      </c>
      <c r="E12" s="34">
        <v>360000</v>
      </c>
      <c r="F12" s="11">
        <f>SUM(E12*0.85)</f>
        <v>306000</v>
      </c>
      <c r="G12" s="15">
        <f t="shared" si="1"/>
        <v>282438</v>
      </c>
      <c r="H12" s="6">
        <f>F12*0.88</f>
        <v>269280</v>
      </c>
      <c r="I12" s="82">
        <f t="shared" si="2"/>
        <v>13158</v>
      </c>
      <c r="J12" s="34">
        <v>330000</v>
      </c>
      <c r="K12" s="11">
        <f t="shared" si="3"/>
        <v>280500</v>
      </c>
      <c r="L12" s="15">
        <f t="shared" si="4"/>
        <v>258901.5</v>
      </c>
      <c r="M12" s="6">
        <f>K12*0.88</f>
        <v>246840</v>
      </c>
      <c r="N12" s="86">
        <f t="shared" si="5"/>
        <v>12061.5</v>
      </c>
      <c r="O12" s="28">
        <v>290000</v>
      </c>
      <c r="P12" s="11">
        <f t="shared" si="6"/>
        <v>246500</v>
      </c>
      <c r="Q12" s="24">
        <f t="shared" si="7"/>
        <v>227519.5</v>
      </c>
      <c r="R12" s="6">
        <f>P12*0.88</f>
        <v>216920</v>
      </c>
      <c r="S12" s="90">
        <f t="shared" si="8"/>
        <v>10599.5</v>
      </c>
    </row>
    <row r="13" spans="2:19" ht="44.45" customHeight="1" x14ac:dyDescent="0.3">
      <c r="B13" s="47" t="s">
        <v>25</v>
      </c>
      <c r="C13" s="49" t="s">
        <v>26</v>
      </c>
      <c r="D13" s="7" t="s">
        <v>20</v>
      </c>
      <c r="E13" s="35">
        <v>615000</v>
      </c>
      <c r="F13" s="12">
        <f t="shared" ref="F13:F15" si="9">SUM(E13*0.85)</f>
        <v>522750</v>
      </c>
      <c r="G13" s="16">
        <f t="shared" si="1"/>
        <v>482498.25</v>
      </c>
      <c r="H13" s="8">
        <f>F13*0.88</f>
        <v>460020</v>
      </c>
      <c r="I13" s="83">
        <f t="shared" si="2"/>
        <v>22478.25</v>
      </c>
      <c r="J13" s="35">
        <v>575000</v>
      </c>
      <c r="K13" s="12">
        <f t="shared" si="3"/>
        <v>488750</v>
      </c>
      <c r="L13" s="16">
        <f t="shared" si="4"/>
        <v>451116.25</v>
      </c>
      <c r="M13" s="8">
        <f>K13*0.88</f>
        <v>430100</v>
      </c>
      <c r="N13" s="87">
        <f t="shared" si="5"/>
        <v>21016.25</v>
      </c>
      <c r="O13" s="29">
        <v>535000</v>
      </c>
      <c r="P13" s="12">
        <f t="shared" si="6"/>
        <v>454750</v>
      </c>
      <c r="Q13" s="79">
        <f t="shared" si="7"/>
        <v>419734.25</v>
      </c>
      <c r="R13" s="8">
        <f>P13*0.88</f>
        <v>400180</v>
      </c>
      <c r="S13" s="91">
        <f t="shared" si="8"/>
        <v>19554.25</v>
      </c>
    </row>
    <row r="14" spans="2:19" ht="45" customHeight="1" x14ac:dyDescent="0.3">
      <c r="B14" s="47"/>
      <c r="C14" s="49"/>
      <c r="D14" s="7" t="s">
        <v>21</v>
      </c>
      <c r="E14" s="35">
        <v>540000</v>
      </c>
      <c r="F14" s="12">
        <f t="shared" si="9"/>
        <v>459000</v>
      </c>
      <c r="G14" s="16">
        <f t="shared" si="1"/>
        <v>423657</v>
      </c>
      <c r="H14" s="8">
        <f>F14*0.88</f>
        <v>403920</v>
      </c>
      <c r="I14" s="83">
        <f t="shared" si="2"/>
        <v>19737</v>
      </c>
      <c r="J14" s="35">
        <v>500000</v>
      </c>
      <c r="K14" s="12">
        <f t="shared" si="3"/>
        <v>425000</v>
      </c>
      <c r="L14" s="16">
        <f t="shared" si="4"/>
        <v>392275</v>
      </c>
      <c r="M14" s="8">
        <f>K14*0.88</f>
        <v>374000</v>
      </c>
      <c r="N14" s="87">
        <f t="shared" si="5"/>
        <v>18275</v>
      </c>
      <c r="O14" s="29">
        <v>460000</v>
      </c>
      <c r="P14" s="12">
        <f t="shared" si="6"/>
        <v>391000</v>
      </c>
      <c r="Q14" s="79">
        <f t="shared" si="7"/>
        <v>360893</v>
      </c>
      <c r="R14" s="8">
        <f>P14*0.88</f>
        <v>344080</v>
      </c>
      <c r="S14" s="91">
        <f t="shared" si="8"/>
        <v>16813</v>
      </c>
    </row>
    <row r="15" spans="2:19" ht="48.6" customHeight="1" thickBot="1" x14ac:dyDescent="0.35">
      <c r="B15" s="48"/>
      <c r="C15" s="50"/>
      <c r="D15" s="18" t="s">
        <v>11</v>
      </c>
      <c r="E15" s="36">
        <v>470000</v>
      </c>
      <c r="F15" s="21">
        <f t="shared" si="9"/>
        <v>399500</v>
      </c>
      <c r="G15" s="19">
        <f t="shared" si="1"/>
        <v>368738.5</v>
      </c>
      <c r="H15" s="20">
        <f>F15*0.88</f>
        <v>351560</v>
      </c>
      <c r="I15" s="84">
        <f t="shared" si="2"/>
        <v>17178.5</v>
      </c>
      <c r="J15" s="36">
        <v>440000</v>
      </c>
      <c r="K15" s="21">
        <f t="shared" si="3"/>
        <v>374000</v>
      </c>
      <c r="L15" s="19">
        <f t="shared" si="4"/>
        <v>345202</v>
      </c>
      <c r="M15" s="20">
        <f>K15*0.88</f>
        <v>329120</v>
      </c>
      <c r="N15" s="88">
        <f t="shared" si="5"/>
        <v>16082</v>
      </c>
      <c r="O15" s="30">
        <v>400000</v>
      </c>
      <c r="P15" s="21">
        <f t="shared" si="6"/>
        <v>340000</v>
      </c>
      <c r="Q15" s="80">
        <f t="shared" si="7"/>
        <v>313820</v>
      </c>
      <c r="R15" s="20">
        <f>P15*0.88</f>
        <v>299200</v>
      </c>
      <c r="S15" s="91">
        <f t="shared" si="8"/>
        <v>14620</v>
      </c>
    </row>
    <row r="16" spans="2:19" ht="10.15" customHeight="1" x14ac:dyDescent="0.3"/>
    <row r="17" spans="2:19" ht="5.45" customHeight="1" thickBot="1" x14ac:dyDescent="0.35">
      <c r="B17" s="1"/>
      <c r="C17" s="2"/>
      <c r="D17" s="2"/>
      <c r="E17" s="1"/>
      <c r="F17" s="1"/>
      <c r="G17" s="1"/>
      <c r="H17" s="1"/>
      <c r="I17" s="1"/>
      <c r="J17" s="2"/>
      <c r="K17" s="2"/>
      <c r="L17" s="2"/>
      <c r="M17" s="2"/>
      <c r="N17" s="2"/>
      <c r="O17" s="1"/>
      <c r="P17" s="1"/>
      <c r="Q17" s="1"/>
      <c r="R17" s="1"/>
      <c r="S17" s="1"/>
    </row>
    <row r="18" spans="2:19" ht="18" hidden="1" customHeight="1" thickBot="1" x14ac:dyDescent="0.35"/>
    <row r="19" spans="2:19" ht="46.15" customHeight="1" thickBot="1" x14ac:dyDescent="0.35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  <c r="P19" s="74"/>
      <c r="Q19" s="74"/>
      <c r="R19" s="74"/>
      <c r="S19" s="75"/>
    </row>
    <row r="20" spans="2:19" ht="66.599999999999994" customHeight="1" x14ac:dyDescent="0.3">
      <c r="B20" s="45" t="s">
        <v>1</v>
      </c>
      <c r="C20" s="54" t="s">
        <v>2</v>
      </c>
      <c r="D20" s="55" t="s">
        <v>0</v>
      </c>
      <c r="E20" s="68" t="s">
        <v>3</v>
      </c>
      <c r="F20" s="69"/>
      <c r="G20" s="69"/>
      <c r="H20" s="69"/>
      <c r="I20" s="70"/>
      <c r="J20" s="71" t="s">
        <v>4</v>
      </c>
      <c r="K20" s="72"/>
      <c r="L20" s="72"/>
      <c r="M20" s="72"/>
      <c r="N20" s="73"/>
      <c r="O20" s="76" t="s">
        <v>5</v>
      </c>
      <c r="P20" s="77"/>
      <c r="Q20" s="77"/>
      <c r="R20" s="77"/>
      <c r="S20" s="78"/>
    </row>
    <row r="21" spans="2:19" ht="45" customHeight="1" x14ac:dyDescent="0.3">
      <c r="B21" s="45"/>
      <c r="C21" s="54"/>
      <c r="D21" s="55"/>
      <c r="E21" s="31" t="s">
        <v>6</v>
      </c>
      <c r="F21" s="17" t="s">
        <v>30</v>
      </c>
      <c r="G21" s="13" t="s">
        <v>31</v>
      </c>
      <c r="H21" s="32" t="s">
        <v>33</v>
      </c>
      <c r="I21" s="66" t="s">
        <v>34</v>
      </c>
      <c r="J21" s="31" t="s">
        <v>7</v>
      </c>
      <c r="K21" s="17" t="s">
        <v>30</v>
      </c>
      <c r="L21" s="13" t="s">
        <v>31</v>
      </c>
      <c r="M21" s="32" t="s">
        <v>33</v>
      </c>
      <c r="N21" s="66" t="s">
        <v>34</v>
      </c>
      <c r="O21" s="31" t="s">
        <v>7</v>
      </c>
      <c r="P21" s="17" t="s">
        <v>30</v>
      </c>
      <c r="Q21" s="13" t="s">
        <v>31</v>
      </c>
      <c r="R21" s="32" t="s">
        <v>33</v>
      </c>
      <c r="S21" s="67" t="s">
        <v>34</v>
      </c>
    </row>
    <row r="22" spans="2:19" ht="51.6" customHeight="1" x14ac:dyDescent="0.3">
      <c r="B22" s="43" t="s">
        <v>8</v>
      </c>
      <c r="C22" s="44" t="s">
        <v>9</v>
      </c>
      <c r="D22" s="3" t="s">
        <v>10</v>
      </c>
      <c r="E22" s="33">
        <v>330000</v>
      </c>
      <c r="F22" s="10">
        <f>SUM(E22*0.85)</f>
        <v>280500</v>
      </c>
      <c r="G22" s="23">
        <f>F22*0.923</f>
        <v>258901.5</v>
      </c>
      <c r="H22" s="4">
        <f>F22*0.88</f>
        <v>246840</v>
      </c>
      <c r="I22" s="81">
        <f>G22-H22</f>
        <v>12061.5</v>
      </c>
      <c r="J22" s="37">
        <v>295000</v>
      </c>
      <c r="K22" s="10">
        <f>SUM(J22*0.85)</f>
        <v>250750</v>
      </c>
      <c r="L22" s="23">
        <f>K22*0.923</f>
        <v>231442.25</v>
      </c>
      <c r="M22" s="4">
        <f>K22*0.88</f>
        <v>220660</v>
      </c>
      <c r="N22" s="81">
        <f>L22-M22</f>
        <v>10782.25</v>
      </c>
      <c r="O22" s="33">
        <v>255000</v>
      </c>
      <c r="P22" s="10">
        <f>SUM(O22*0.85)</f>
        <v>216750</v>
      </c>
      <c r="Q22" s="23">
        <f>P22*0.923</f>
        <v>200060.25</v>
      </c>
      <c r="R22" s="4">
        <f>P22*0.88</f>
        <v>190740</v>
      </c>
      <c r="S22" s="89">
        <f>Q22-R22</f>
        <v>9320.25</v>
      </c>
    </row>
    <row r="23" spans="2:19" ht="54" customHeight="1" x14ac:dyDescent="0.3">
      <c r="B23" s="43"/>
      <c r="C23" s="44"/>
      <c r="D23" s="3" t="s">
        <v>11</v>
      </c>
      <c r="E23" s="33">
        <v>280000</v>
      </c>
      <c r="F23" s="10">
        <f t="shared" ref="F23:F25" si="10">SUM(E23*0.85)</f>
        <v>238000</v>
      </c>
      <c r="G23" s="23">
        <f t="shared" ref="G23:G25" si="11">F23*0.923</f>
        <v>219674</v>
      </c>
      <c r="H23" s="4">
        <f>F23*0.88</f>
        <v>209440</v>
      </c>
      <c r="I23" s="81">
        <f t="shared" ref="I23:I25" si="12">G23-H23</f>
        <v>10234</v>
      </c>
      <c r="J23" s="37">
        <v>250000</v>
      </c>
      <c r="K23" s="10">
        <f t="shared" ref="K23:K25" si="13">SUM(J23*0.85)</f>
        <v>212500</v>
      </c>
      <c r="L23" s="23">
        <f t="shared" ref="L23:L25" si="14">K23*0.923</f>
        <v>196137.5</v>
      </c>
      <c r="M23" s="4">
        <f>K23*0.88</f>
        <v>187000</v>
      </c>
      <c r="N23" s="81">
        <f t="shared" ref="N23:N25" si="15">L23-M23</f>
        <v>9137.5</v>
      </c>
      <c r="O23" s="37">
        <v>250000</v>
      </c>
      <c r="P23" s="10">
        <f t="shared" ref="P23:P25" si="16">SUM(O23*0.85)</f>
        <v>212500</v>
      </c>
      <c r="Q23" s="23">
        <f t="shared" ref="Q23:Q25" si="17">P23*0.923</f>
        <v>196137.5</v>
      </c>
      <c r="R23" s="4">
        <f t="shared" ref="R23:R25" si="18">P23*0.88</f>
        <v>187000</v>
      </c>
      <c r="S23" s="89">
        <f t="shared" ref="S23:S25" si="19">Q23-R23</f>
        <v>9137.5</v>
      </c>
    </row>
    <row r="24" spans="2:19" ht="52.15" customHeight="1" x14ac:dyDescent="0.3">
      <c r="B24" s="45" t="s">
        <v>12</v>
      </c>
      <c r="C24" s="46" t="s">
        <v>13</v>
      </c>
      <c r="D24" s="5" t="s">
        <v>10</v>
      </c>
      <c r="E24" s="34">
        <v>350000</v>
      </c>
      <c r="F24" s="11">
        <f t="shared" si="10"/>
        <v>297500</v>
      </c>
      <c r="G24" s="24">
        <f t="shared" si="11"/>
        <v>274592.5</v>
      </c>
      <c r="H24" s="6">
        <f>F24*0.88</f>
        <v>261800</v>
      </c>
      <c r="I24" s="82">
        <f t="shared" si="12"/>
        <v>12792.5</v>
      </c>
      <c r="J24" s="34">
        <v>315000</v>
      </c>
      <c r="K24" s="11">
        <f t="shared" si="13"/>
        <v>267750</v>
      </c>
      <c r="L24" s="24">
        <f t="shared" si="14"/>
        <v>247133.25</v>
      </c>
      <c r="M24" s="6">
        <f>K24*0.88</f>
        <v>235620</v>
      </c>
      <c r="N24" s="82">
        <f t="shared" si="15"/>
        <v>11513.25</v>
      </c>
      <c r="O24" s="34">
        <v>275000</v>
      </c>
      <c r="P24" s="11">
        <f t="shared" si="16"/>
        <v>233750</v>
      </c>
      <c r="Q24" s="24">
        <f t="shared" si="17"/>
        <v>215751.25</v>
      </c>
      <c r="R24" s="6">
        <f t="shared" si="18"/>
        <v>205700</v>
      </c>
      <c r="S24" s="90">
        <f t="shared" si="19"/>
        <v>10051.25</v>
      </c>
    </row>
    <row r="25" spans="2:19" ht="51" customHeight="1" thickBot="1" x14ac:dyDescent="0.35">
      <c r="B25" s="64"/>
      <c r="C25" s="65"/>
      <c r="D25" s="39" t="s">
        <v>14</v>
      </c>
      <c r="E25" s="38">
        <v>280000</v>
      </c>
      <c r="F25" s="22">
        <f t="shared" si="10"/>
        <v>238000</v>
      </c>
      <c r="G25" s="25">
        <f t="shared" si="11"/>
        <v>219674</v>
      </c>
      <c r="H25" s="9">
        <f>F25*0.88</f>
        <v>209440</v>
      </c>
      <c r="I25" s="92">
        <f t="shared" si="12"/>
        <v>10234</v>
      </c>
      <c r="J25" s="38">
        <v>250000</v>
      </c>
      <c r="K25" s="22">
        <f t="shared" si="13"/>
        <v>212500</v>
      </c>
      <c r="L25" s="25">
        <f t="shared" si="14"/>
        <v>196137.5</v>
      </c>
      <c r="M25" s="9">
        <f>K25*0.88</f>
        <v>187000</v>
      </c>
      <c r="N25" s="92">
        <f t="shared" si="15"/>
        <v>9137.5</v>
      </c>
      <c r="O25" s="38">
        <v>250000</v>
      </c>
      <c r="P25" s="22">
        <f t="shared" si="16"/>
        <v>212500</v>
      </c>
      <c r="Q25" s="25">
        <f t="shared" si="17"/>
        <v>196137.5</v>
      </c>
      <c r="R25" s="9">
        <f t="shared" si="18"/>
        <v>187000</v>
      </c>
      <c r="S25" s="93">
        <f t="shared" si="19"/>
        <v>9137.5</v>
      </c>
    </row>
    <row r="27" spans="2:19" ht="25.15" customHeight="1" x14ac:dyDescent="0.3"/>
    <row r="28" spans="2:19" ht="25.15" customHeight="1" x14ac:dyDescent="0.3"/>
    <row r="29" spans="2:19" ht="25.15" customHeight="1" x14ac:dyDescent="0.3"/>
  </sheetData>
  <mergeCells count="25">
    <mergeCell ref="B22:B23"/>
    <mergeCell ref="C22:C23"/>
    <mergeCell ref="B24:B25"/>
    <mergeCell ref="C24:C25"/>
    <mergeCell ref="O20:S20"/>
    <mergeCell ref="E20:I20"/>
    <mergeCell ref="J20:N20"/>
    <mergeCell ref="B19:S19"/>
    <mergeCell ref="B20:B21"/>
    <mergeCell ref="C20:C21"/>
    <mergeCell ref="D20:D21"/>
    <mergeCell ref="B13:B15"/>
    <mergeCell ref="C13:C15"/>
    <mergeCell ref="B4:S4"/>
    <mergeCell ref="B5:B6"/>
    <mergeCell ref="C5:C6"/>
    <mergeCell ref="D5:D6"/>
    <mergeCell ref="O5:S5"/>
    <mergeCell ref="E5:I5"/>
    <mergeCell ref="J5:N5"/>
    <mergeCell ref="B2:S2"/>
    <mergeCell ref="B7:B9"/>
    <mergeCell ref="C7:C9"/>
    <mergeCell ref="B10:B12"/>
    <mergeCell ref="C10:C12"/>
  </mergeCells>
  <phoneticPr fontId="1" type="noConversion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최종본</vt:lpstr>
      <vt:lpstr>최종본!Print_Area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박은주</dc:creator>
  <cp:lastModifiedBy>TK-KEN</cp:lastModifiedBy>
  <cp:lastPrinted>2022-04-21T23:47:37Z</cp:lastPrinted>
  <dcterms:created xsi:type="dcterms:W3CDTF">2022-03-29T22:58:21Z</dcterms:created>
  <dcterms:modified xsi:type="dcterms:W3CDTF">2022-05-06T07:42:40Z</dcterms:modified>
</cp:coreProperties>
</file>