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15._K-POP콘서트\2023년\2023.10.21 BOF 콘서트\"/>
    </mc:Choice>
  </mc:AlternateContent>
  <xr:revisionPtr revIDLastSave="0" documentId="13_ncr:1_{86A915C9-F9E1-438A-B130-93C3A153FE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0" i="1" l="1"/>
  <c r="N27" i="1"/>
  <c r="C23" i="1"/>
  <c r="C25" i="1" s="1"/>
  <c r="C71" i="1"/>
  <c r="C73" i="1" s="1"/>
  <c r="C62" i="1"/>
  <c r="C70" i="1" s="1"/>
  <c r="B62" i="1"/>
  <c r="B70" i="1" s="1"/>
  <c r="D62" i="1"/>
  <c r="D70" i="1" s="1"/>
  <c r="E62" i="1"/>
  <c r="E70" i="1" s="1"/>
  <c r="F62" i="1"/>
  <c r="G62" i="1"/>
  <c r="G70" i="1" s="1"/>
  <c r="H62" i="1"/>
  <c r="H70" i="1" s="1"/>
  <c r="E64" i="1"/>
  <c r="D71" i="1"/>
  <c r="F71" i="1"/>
  <c r="G71" i="1"/>
  <c r="H71" i="1"/>
  <c r="B72" i="1"/>
  <c r="B73" i="1" s="1"/>
  <c r="F72" i="1"/>
  <c r="H72" i="1"/>
  <c r="D73" i="1"/>
  <c r="E73" i="1"/>
  <c r="G73" i="1"/>
  <c r="J20" i="1"/>
  <c r="J5" i="1"/>
  <c r="J14" i="1"/>
  <c r="N14" i="1" s="1"/>
  <c r="G20" i="1"/>
  <c r="G17" i="1"/>
  <c r="N17" i="1" s="1"/>
  <c r="G11" i="1"/>
  <c r="N11" i="1" s="1"/>
  <c r="G8" i="1"/>
  <c r="N8" i="1" s="1"/>
  <c r="G5" i="1"/>
  <c r="N5" i="1" l="1"/>
  <c r="H73" i="1"/>
  <c r="B63" i="1"/>
  <c r="F73" i="1"/>
  <c r="F70" i="1"/>
  <c r="N20" i="1"/>
  <c r="N25" i="1" l="1"/>
</calcChain>
</file>

<file path=xl/sharedStrings.xml><?xml version="1.0" encoding="utf-8"?>
<sst xmlns="http://schemas.openxmlformats.org/spreadsheetml/2006/main" count="124" uniqueCount="75">
  <si>
    <t>1호차</t>
    <phoneticPr fontId="2" type="noConversion"/>
  </si>
  <si>
    <t>2호차</t>
    <phoneticPr fontId="2" type="noConversion"/>
  </si>
  <si>
    <t>3호차</t>
    <phoneticPr fontId="2" type="noConversion"/>
  </si>
  <si>
    <t>4호차</t>
    <phoneticPr fontId="2" type="noConversion"/>
  </si>
  <si>
    <t>5호차</t>
    <phoneticPr fontId="2" type="noConversion"/>
  </si>
  <si>
    <t>6호차</t>
    <phoneticPr fontId="2" type="noConversion"/>
  </si>
  <si>
    <t>더블</t>
    <phoneticPr fontId="2" type="noConversion"/>
  </si>
  <si>
    <t>트윈</t>
    <phoneticPr fontId="2" type="noConversion"/>
  </si>
  <si>
    <t>트리플</t>
    <phoneticPr fontId="2" type="noConversion"/>
  </si>
  <si>
    <t>총인원</t>
    <phoneticPr fontId="2" type="noConversion"/>
  </si>
  <si>
    <t>호텔</t>
    <phoneticPr fontId="2" type="noConversion"/>
  </si>
  <si>
    <t>베니키아 양산</t>
    <phoneticPr fontId="2" type="noConversion"/>
  </si>
  <si>
    <t>아이스퀘어 김해</t>
    <phoneticPr fontId="2" type="noConversion"/>
  </si>
  <si>
    <t>토요코인호텔 해운대2</t>
    <phoneticPr fontId="2" type="noConversion"/>
  </si>
  <si>
    <t>트윈 132,000</t>
    <phoneticPr fontId="2" type="noConversion"/>
  </si>
  <si>
    <t>더블 121,000</t>
    <phoneticPr fontId="2" type="noConversion"/>
  </si>
  <si>
    <t>광수호텔</t>
    <phoneticPr fontId="2" type="noConversion"/>
  </si>
  <si>
    <t>★조식제공X</t>
    <phoneticPr fontId="2" type="noConversion"/>
  </si>
  <si>
    <t>1객실 당 100,000원</t>
    <phoneticPr fontId="2" type="noConversion"/>
  </si>
  <si>
    <t>★조식포함</t>
    <phoneticPr fontId="2" type="noConversion"/>
  </si>
  <si>
    <t>1객실 당 118,000원</t>
    <phoneticPr fontId="2" type="noConversion"/>
  </si>
  <si>
    <t>인원기준</t>
    <phoneticPr fontId="2" type="noConversion"/>
  </si>
  <si>
    <t>숙박요금</t>
    <phoneticPr fontId="2" type="noConversion"/>
  </si>
  <si>
    <t>조식요금</t>
    <phoneticPr fontId="2" type="noConversion"/>
  </si>
  <si>
    <t>합계요금</t>
    <phoneticPr fontId="2" type="noConversion"/>
  </si>
  <si>
    <t>토요코인호텔 해운대2 (10)
+광수호텔 (10)</t>
    <phoneticPr fontId="2" type="noConversion"/>
  </si>
  <si>
    <t>객실단가</t>
    <phoneticPr fontId="2" type="noConversion"/>
  </si>
  <si>
    <t>118,000 * 10
100,000 * 10</t>
    <phoneticPr fontId="2" type="noConversion"/>
  </si>
  <si>
    <t>118000 * 20</t>
    <phoneticPr fontId="2" type="noConversion"/>
  </si>
  <si>
    <t>106700 * 18</t>
    <phoneticPr fontId="2" type="noConversion"/>
  </si>
  <si>
    <t>100000 * 20</t>
    <phoneticPr fontId="2" type="noConversion"/>
  </si>
  <si>
    <t>122000*20</t>
    <phoneticPr fontId="2" type="noConversion"/>
  </si>
  <si>
    <t>이비스 앰버서더 해운대</t>
    <phoneticPr fontId="2" type="noConversion"/>
  </si>
  <si>
    <t>★조식포함 (10명)</t>
    <phoneticPr fontId="2" type="noConversion"/>
  </si>
  <si>
    <t>★조식제공 X (10명)</t>
    <phoneticPr fontId="2" type="noConversion"/>
  </si>
  <si>
    <t>호차</t>
    <phoneticPr fontId="2" type="noConversion"/>
  </si>
  <si>
    <t>호텔명</t>
    <phoneticPr fontId="2" type="noConversion"/>
  </si>
  <si>
    <t>객실 수</t>
    <phoneticPr fontId="2" type="noConversion"/>
  </si>
  <si>
    <t>조식 여부</t>
    <phoneticPr fontId="2" type="noConversion"/>
  </si>
  <si>
    <t>대체식당</t>
    <phoneticPr fontId="2" type="noConversion"/>
  </si>
  <si>
    <t>조식 요금</t>
    <phoneticPr fontId="2" type="noConversion"/>
  </si>
  <si>
    <t>총결제금액</t>
    <phoneticPr fontId="2" type="noConversion"/>
  </si>
  <si>
    <t>불포함</t>
    <phoneticPr fontId="2" type="noConversion"/>
  </si>
  <si>
    <t>총 객실 요금</t>
    <phoneticPr fontId="2" type="noConversion"/>
  </si>
  <si>
    <t>COMP</t>
    <phoneticPr fontId="2" type="noConversion"/>
  </si>
  <si>
    <t>대체모텔</t>
    <phoneticPr fontId="2" type="noConversion"/>
  </si>
  <si>
    <t>X</t>
    <phoneticPr fontId="2" type="noConversion"/>
  </si>
  <si>
    <t>가이드 숙박비</t>
    <phoneticPr fontId="2" type="noConversion"/>
  </si>
  <si>
    <t>버튼호텔</t>
    <phoneticPr fontId="2" type="noConversion"/>
  </si>
  <si>
    <t>ㅇ</t>
    <phoneticPr fontId="2" type="noConversion"/>
  </si>
  <si>
    <t>-</t>
    <phoneticPr fontId="2" type="noConversion"/>
  </si>
  <si>
    <t>비고</t>
    <phoneticPr fontId="2" type="noConversion"/>
  </si>
  <si>
    <t>포함</t>
    <phoneticPr fontId="2" type="noConversion"/>
  </si>
  <si>
    <t>객실별 요금 상이로
총 결제금액 기재</t>
    <phoneticPr fontId="2" type="noConversion"/>
  </si>
  <si>
    <t>더채움가정식백반뷔페
08:30
051-721-4566</t>
    <phoneticPr fontId="2" type="noConversion"/>
  </si>
  <si>
    <t>이비스 앰버서더
해운대</t>
    <phoneticPr fontId="2" type="noConversion"/>
  </si>
  <si>
    <t>미정</t>
    <phoneticPr fontId="2" type="noConversion"/>
  </si>
  <si>
    <t>토요코인 포함
광수호텔 불포함</t>
    <phoneticPr fontId="2" type="noConversion"/>
  </si>
  <si>
    <t>해림한식뷔페
09:00
051-757-5570</t>
    <phoneticPr fontId="2" type="noConversion"/>
  </si>
  <si>
    <t>HAUTE(오뜨)</t>
    <phoneticPr fontId="2" type="noConversion"/>
  </si>
  <si>
    <t>인원</t>
    <phoneticPr fontId="2" type="noConversion"/>
  </si>
  <si>
    <t>가이드 인원</t>
    <phoneticPr fontId="2" type="noConversion"/>
  </si>
  <si>
    <t>총합계(인원)</t>
    <phoneticPr fontId="2" type="noConversion"/>
  </si>
  <si>
    <t>외국인 인원</t>
    <phoneticPr fontId="2" type="noConversion"/>
  </si>
  <si>
    <t>호텔 2개소 이용으로
총 결제금액 기재</t>
    <phoneticPr fontId="2" type="noConversion"/>
  </si>
  <si>
    <t>부산 BOF 1박2일 호텔 예약 및 결제 내역서</t>
    <phoneticPr fontId="2" type="noConversion"/>
  </si>
  <si>
    <t>당일왕복</t>
    <phoneticPr fontId="2" type="noConversion"/>
  </si>
  <si>
    <t>객실단가(VAT포함)</t>
    <phoneticPr fontId="2" type="noConversion"/>
  </si>
  <si>
    <t>담당자</t>
    <phoneticPr fontId="2" type="noConversion"/>
  </si>
  <si>
    <t>토요코인 예약실
051-741-1045</t>
    <phoneticPr fontId="2" type="noConversion"/>
  </si>
  <si>
    <t>신은섭 과장
010-7488-6540</t>
    <phoneticPr fontId="2" type="noConversion"/>
  </si>
  <si>
    <r>
      <t xml:space="preserve">토요코인 예약실 / 신은섭 과장
</t>
    </r>
    <r>
      <rPr>
        <sz val="9"/>
        <color theme="1"/>
        <rFont val="맑은 고딕"/>
        <family val="3"/>
        <charset val="129"/>
        <scheme val="minor"/>
      </rPr>
      <t>051-741-1045 / 010-7488-6540</t>
    </r>
    <phoneticPr fontId="2" type="noConversion"/>
  </si>
  <si>
    <t>베니키아 양산 예약실
055-384-0093</t>
    <phoneticPr fontId="2" type="noConversion"/>
  </si>
  <si>
    <t>김광민 부장
010-3334-2831</t>
    <phoneticPr fontId="2" type="noConversion"/>
  </si>
  <si>
    <t>이비스 앰버서더 예약실
051-630-1102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</si>
</sst>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scheme val="minor"/>
    </font>
    <font>
      <b/>
      <sz val="11"/>
      <color theme="0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9F9F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>
      <alignment vertical="center"/>
    </xf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0" xfId="1" applyFont="1" applyAlignment="1"/>
    <xf numFmtId="41" fontId="3" fillId="0" borderId="0" xfId="1" applyFont="1" applyAlignment="1"/>
    <xf numFmtId="41" fontId="4" fillId="0" borderId="0" xfId="1" applyFont="1" applyAlignment="1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41" fontId="0" fillId="0" borderId="1" xfId="1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6" borderId="0" xfId="0" applyFont="1" applyFill="1"/>
    <xf numFmtId="0" fontId="5" fillId="6" borderId="0" xfId="0" applyFont="1" applyFill="1" applyAlignment="1">
      <alignment horizontal="center"/>
    </xf>
    <xf numFmtId="41" fontId="5" fillId="6" borderId="0" xfId="0" applyNumberFormat="1" applyFont="1" applyFill="1"/>
    <xf numFmtId="0" fontId="3" fillId="3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41" fontId="0" fillId="0" borderId="5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41" fontId="0" fillId="4" borderId="1" xfId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41" fontId="0" fillId="5" borderId="1" xfId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FF9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4"/>
  <sheetViews>
    <sheetView tabSelected="1" zoomScale="85" zoomScaleNormal="85" workbookViewId="0">
      <selection activeCell="J35" sqref="J35"/>
    </sheetView>
  </sheetViews>
  <sheetFormatPr defaultRowHeight="16.5" x14ac:dyDescent="0.3"/>
  <cols>
    <col min="1" max="1" width="6.5" customWidth="1"/>
    <col min="2" max="2" width="26.5" customWidth="1"/>
    <col min="3" max="3" width="7.125" customWidth="1"/>
    <col min="4" max="4" width="11.125" customWidth="1"/>
    <col min="5" max="5" width="10.125" customWidth="1"/>
    <col min="6" max="6" width="24" bestFit="1" customWidth="1"/>
    <col min="7" max="7" width="21.125" bestFit="1" customWidth="1"/>
    <col min="8" max="9" width="22.75" customWidth="1"/>
    <col min="10" max="10" width="12.25" customWidth="1"/>
    <col min="11" max="11" width="8.5" customWidth="1"/>
    <col min="12" max="12" width="12.75" bestFit="1" customWidth="1"/>
    <col min="13" max="13" width="12.5" customWidth="1"/>
    <col min="14" max="14" width="14" bestFit="1" customWidth="1"/>
    <col min="15" max="15" width="22.5" customWidth="1"/>
    <col min="16" max="16" width="27.125" customWidth="1"/>
  </cols>
  <sheetData>
    <row r="1" spans="1:16" ht="16.5" customHeight="1" x14ac:dyDescent="0.3">
      <c r="A1" s="38" t="s">
        <v>65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6" ht="16.5" customHeight="1" x14ac:dyDescent="0.3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6" ht="16.5" customHeight="1" x14ac:dyDescent="0.3"/>
    <row r="4" spans="1:16" ht="16.5" customHeight="1" x14ac:dyDescent="0.3">
      <c r="A4" s="16" t="s">
        <v>35</v>
      </c>
      <c r="B4" s="16" t="s">
        <v>36</v>
      </c>
      <c r="C4" s="17" t="s">
        <v>60</v>
      </c>
      <c r="D4" s="46" t="s">
        <v>37</v>
      </c>
      <c r="E4" s="46"/>
      <c r="F4" s="16" t="s">
        <v>67</v>
      </c>
      <c r="G4" s="16" t="s">
        <v>43</v>
      </c>
      <c r="H4" s="16" t="s">
        <v>38</v>
      </c>
      <c r="I4" s="16" t="s">
        <v>39</v>
      </c>
      <c r="J4" s="16" t="s">
        <v>40</v>
      </c>
      <c r="K4" s="16" t="s">
        <v>44</v>
      </c>
      <c r="L4" s="16" t="s">
        <v>45</v>
      </c>
      <c r="M4" s="16" t="s">
        <v>47</v>
      </c>
      <c r="N4" s="16" t="s">
        <v>41</v>
      </c>
      <c r="O4" s="16" t="s">
        <v>51</v>
      </c>
      <c r="P4" s="22" t="s">
        <v>68</v>
      </c>
    </row>
    <row r="5" spans="1:16" ht="16.5" customHeight="1" x14ac:dyDescent="0.3">
      <c r="A5" s="32">
        <v>1</v>
      </c>
      <c r="B5" s="40" t="s">
        <v>11</v>
      </c>
      <c r="C5" s="41">
        <v>42</v>
      </c>
      <c r="D5" s="14" t="s">
        <v>6</v>
      </c>
      <c r="E5" s="15">
        <v>0</v>
      </c>
      <c r="F5" s="15"/>
      <c r="G5" s="33">
        <f>F6+F7</f>
        <v>1922000</v>
      </c>
      <c r="H5" s="35" t="s">
        <v>42</v>
      </c>
      <c r="I5" s="36" t="s">
        <v>54</v>
      </c>
      <c r="J5" s="37">
        <f>6000*42</f>
        <v>252000</v>
      </c>
      <c r="K5" s="47" t="s">
        <v>46</v>
      </c>
      <c r="L5" s="47" t="s">
        <v>48</v>
      </c>
      <c r="M5" s="48">
        <v>50000</v>
      </c>
      <c r="N5" s="34">
        <f>G5+J5+M5</f>
        <v>2224000</v>
      </c>
      <c r="O5" s="44" t="s">
        <v>53</v>
      </c>
      <c r="P5" s="44" t="s">
        <v>72</v>
      </c>
    </row>
    <row r="6" spans="1:16" ht="16.5" customHeight="1" x14ac:dyDescent="0.3">
      <c r="A6" s="32"/>
      <c r="B6" s="40"/>
      <c r="C6" s="42"/>
      <c r="D6" s="14" t="s">
        <v>7</v>
      </c>
      <c r="E6" s="15">
        <v>12</v>
      </c>
      <c r="F6" s="15">
        <v>1228000</v>
      </c>
      <c r="G6" s="33"/>
      <c r="H6" s="35"/>
      <c r="I6" s="35"/>
      <c r="J6" s="37"/>
      <c r="K6" s="47"/>
      <c r="L6" s="47"/>
      <c r="M6" s="48"/>
      <c r="N6" s="34"/>
      <c r="O6" s="32"/>
      <c r="P6" s="32"/>
    </row>
    <row r="7" spans="1:16" ht="16.5" customHeight="1" x14ac:dyDescent="0.3">
      <c r="A7" s="32"/>
      <c r="B7" s="40"/>
      <c r="C7" s="43"/>
      <c r="D7" s="14" t="s">
        <v>8</v>
      </c>
      <c r="E7" s="15">
        <v>6</v>
      </c>
      <c r="F7" s="15">
        <v>694000</v>
      </c>
      <c r="G7" s="33"/>
      <c r="H7" s="35"/>
      <c r="I7" s="35"/>
      <c r="J7" s="37"/>
      <c r="K7" s="47"/>
      <c r="L7" s="47"/>
      <c r="M7" s="48"/>
      <c r="N7" s="34"/>
      <c r="O7" s="32"/>
      <c r="P7" s="32"/>
    </row>
    <row r="8" spans="1:16" ht="16.5" customHeight="1" x14ac:dyDescent="0.3">
      <c r="A8" s="32">
        <v>2</v>
      </c>
      <c r="B8" s="40" t="s">
        <v>12</v>
      </c>
      <c r="C8" s="41">
        <v>40</v>
      </c>
      <c r="D8" s="14" t="s">
        <v>6</v>
      </c>
      <c r="E8" s="15">
        <v>0</v>
      </c>
      <c r="F8" s="15">
        <v>0</v>
      </c>
      <c r="G8" s="33">
        <f>E9*F9</f>
        <v>2440000</v>
      </c>
      <c r="H8" s="32" t="s">
        <v>52</v>
      </c>
      <c r="I8" s="32"/>
      <c r="J8" s="33"/>
      <c r="K8" s="32" t="s">
        <v>49</v>
      </c>
      <c r="L8" s="32" t="s">
        <v>50</v>
      </c>
      <c r="M8" s="33" t="s">
        <v>50</v>
      </c>
      <c r="N8" s="34">
        <f>G8+J8</f>
        <v>2440000</v>
      </c>
      <c r="O8" s="32"/>
      <c r="P8" s="44" t="s">
        <v>73</v>
      </c>
    </row>
    <row r="9" spans="1:16" ht="16.5" customHeight="1" x14ac:dyDescent="0.3">
      <c r="A9" s="32"/>
      <c r="B9" s="40"/>
      <c r="C9" s="42"/>
      <c r="D9" s="14" t="s">
        <v>7</v>
      </c>
      <c r="E9" s="15">
        <v>20</v>
      </c>
      <c r="F9" s="15">
        <v>122000</v>
      </c>
      <c r="G9" s="33"/>
      <c r="H9" s="32"/>
      <c r="I9" s="32"/>
      <c r="J9" s="33"/>
      <c r="K9" s="32"/>
      <c r="L9" s="32"/>
      <c r="M9" s="33"/>
      <c r="N9" s="34"/>
      <c r="O9" s="32"/>
      <c r="P9" s="32"/>
    </row>
    <row r="10" spans="1:16" ht="16.5" customHeight="1" x14ac:dyDescent="0.3">
      <c r="A10" s="32"/>
      <c r="B10" s="40"/>
      <c r="C10" s="43"/>
      <c r="D10" s="14" t="s">
        <v>8</v>
      </c>
      <c r="E10" s="15">
        <v>0</v>
      </c>
      <c r="F10" s="15">
        <v>0</v>
      </c>
      <c r="G10" s="33"/>
      <c r="H10" s="32"/>
      <c r="I10" s="32"/>
      <c r="J10" s="33"/>
      <c r="K10" s="32"/>
      <c r="L10" s="32"/>
      <c r="M10" s="33"/>
      <c r="N10" s="34"/>
      <c r="O10" s="32"/>
      <c r="P10" s="32"/>
    </row>
    <row r="11" spans="1:16" ht="16.5" customHeight="1" x14ac:dyDescent="0.3">
      <c r="A11" s="32">
        <v>3</v>
      </c>
      <c r="B11" s="39" t="s">
        <v>55</v>
      </c>
      <c r="C11" s="41">
        <v>40</v>
      </c>
      <c r="D11" s="14" t="s">
        <v>6</v>
      </c>
      <c r="E11" s="15">
        <v>0</v>
      </c>
      <c r="F11" s="15">
        <v>0</v>
      </c>
      <c r="G11" s="33">
        <f>E12*F12</f>
        <v>2640000</v>
      </c>
      <c r="H11" s="32" t="s">
        <v>52</v>
      </c>
      <c r="I11" s="32"/>
      <c r="J11" s="33"/>
      <c r="K11" s="47" t="s">
        <v>56</v>
      </c>
      <c r="L11" s="47" t="s">
        <v>50</v>
      </c>
      <c r="M11" s="48" t="s">
        <v>50</v>
      </c>
      <c r="N11" s="34">
        <f>G11+J11</f>
        <v>2640000</v>
      </c>
      <c r="O11" s="32"/>
      <c r="P11" s="44" t="s">
        <v>74</v>
      </c>
    </row>
    <row r="12" spans="1:16" ht="16.5" customHeight="1" x14ac:dyDescent="0.3">
      <c r="A12" s="32"/>
      <c r="B12" s="40"/>
      <c r="C12" s="42"/>
      <c r="D12" s="14" t="s">
        <v>7</v>
      </c>
      <c r="E12" s="15">
        <v>20</v>
      </c>
      <c r="F12" s="15">
        <v>132000</v>
      </c>
      <c r="G12" s="33"/>
      <c r="H12" s="32"/>
      <c r="I12" s="32"/>
      <c r="J12" s="33"/>
      <c r="K12" s="47"/>
      <c r="L12" s="47"/>
      <c r="M12" s="48"/>
      <c r="N12" s="34"/>
      <c r="O12" s="32"/>
      <c r="P12" s="32"/>
    </row>
    <row r="13" spans="1:16" ht="16.5" customHeight="1" x14ac:dyDescent="0.3">
      <c r="A13" s="32"/>
      <c r="B13" s="40"/>
      <c r="C13" s="43"/>
      <c r="D13" s="14" t="s">
        <v>8</v>
      </c>
      <c r="E13" s="15">
        <v>0</v>
      </c>
      <c r="F13" s="15">
        <v>0</v>
      </c>
      <c r="G13" s="33"/>
      <c r="H13" s="32"/>
      <c r="I13" s="32"/>
      <c r="J13" s="33"/>
      <c r="K13" s="47"/>
      <c r="L13" s="47"/>
      <c r="M13" s="48"/>
      <c r="N13" s="34"/>
      <c r="O13" s="32"/>
      <c r="P13" s="32"/>
    </row>
    <row r="14" spans="1:16" ht="16.5" customHeight="1" x14ac:dyDescent="0.3">
      <c r="A14" s="32">
        <v>4</v>
      </c>
      <c r="B14" s="39" t="s">
        <v>25</v>
      </c>
      <c r="C14" s="41">
        <v>40</v>
      </c>
      <c r="D14" s="14" t="s">
        <v>6</v>
      </c>
      <c r="E14" s="15">
        <v>0</v>
      </c>
      <c r="F14" s="15">
        <v>0</v>
      </c>
      <c r="G14" s="33">
        <v>2186000</v>
      </c>
      <c r="H14" s="36" t="s">
        <v>57</v>
      </c>
      <c r="I14" s="36" t="s">
        <v>58</v>
      </c>
      <c r="J14" s="37">
        <f>7000*20</f>
        <v>140000</v>
      </c>
      <c r="K14" s="47" t="s">
        <v>56</v>
      </c>
      <c r="L14" s="47" t="s">
        <v>59</v>
      </c>
      <c r="M14" s="48">
        <v>44000</v>
      </c>
      <c r="N14" s="34">
        <f>G14+J14+M14</f>
        <v>2370000</v>
      </c>
      <c r="O14" s="44" t="s">
        <v>64</v>
      </c>
      <c r="P14" s="44" t="s">
        <v>71</v>
      </c>
    </row>
    <row r="15" spans="1:16" ht="16.5" customHeight="1" x14ac:dyDescent="0.3">
      <c r="A15" s="32"/>
      <c r="B15" s="40"/>
      <c r="C15" s="42"/>
      <c r="D15" s="14" t="s">
        <v>7</v>
      </c>
      <c r="E15" s="15">
        <v>20</v>
      </c>
      <c r="F15" s="15">
        <v>2186000</v>
      </c>
      <c r="G15" s="33"/>
      <c r="H15" s="35"/>
      <c r="I15" s="35"/>
      <c r="J15" s="37"/>
      <c r="K15" s="47"/>
      <c r="L15" s="47"/>
      <c r="M15" s="48"/>
      <c r="N15" s="34"/>
      <c r="O15" s="32"/>
      <c r="P15" s="32"/>
    </row>
    <row r="16" spans="1:16" ht="16.5" customHeight="1" x14ac:dyDescent="0.3">
      <c r="A16" s="32"/>
      <c r="B16" s="40"/>
      <c r="C16" s="43"/>
      <c r="D16" s="14" t="s">
        <v>8</v>
      </c>
      <c r="E16" s="15">
        <v>0</v>
      </c>
      <c r="F16" s="15">
        <v>0</v>
      </c>
      <c r="G16" s="33"/>
      <c r="H16" s="35"/>
      <c r="I16" s="35"/>
      <c r="J16" s="37"/>
      <c r="K16" s="47"/>
      <c r="L16" s="47"/>
      <c r="M16" s="48"/>
      <c r="N16" s="34"/>
      <c r="O16" s="32"/>
      <c r="P16" s="32"/>
    </row>
    <row r="17" spans="1:16" ht="16.5" customHeight="1" x14ac:dyDescent="0.3">
      <c r="A17" s="32">
        <v>5</v>
      </c>
      <c r="B17" s="39" t="s">
        <v>13</v>
      </c>
      <c r="C17" s="41">
        <v>42</v>
      </c>
      <c r="D17" s="14" t="s">
        <v>6</v>
      </c>
      <c r="E17" s="15">
        <v>0</v>
      </c>
      <c r="F17" s="15">
        <v>0</v>
      </c>
      <c r="G17" s="33">
        <f>E18*F18</f>
        <v>2478000</v>
      </c>
      <c r="H17" s="32" t="s">
        <v>52</v>
      </c>
      <c r="I17" s="32"/>
      <c r="J17" s="33"/>
      <c r="K17" s="47" t="s">
        <v>56</v>
      </c>
      <c r="L17" s="47" t="s">
        <v>50</v>
      </c>
      <c r="M17" s="48" t="s">
        <v>50</v>
      </c>
      <c r="N17" s="34">
        <f>G17+J17</f>
        <v>2478000</v>
      </c>
      <c r="O17" s="32"/>
      <c r="P17" s="44" t="s">
        <v>69</v>
      </c>
    </row>
    <row r="18" spans="1:16" ht="16.5" customHeight="1" x14ac:dyDescent="0.3">
      <c r="A18" s="32"/>
      <c r="B18" s="40"/>
      <c r="C18" s="42"/>
      <c r="D18" s="14" t="s">
        <v>7</v>
      </c>
      <c r="E18" s="15">
        <v>21</v>
      </c>
      <c r="F18" s="15">
        <v>118000</v>
      </c>
      <c r="G18" s="33"/>
      <c r="H18" s="32"/>
      <c r="I18" s="32"/>
      <c r="J18" s="33"/>
      <c r="K18" s="47"/>
      <c r="L18" s="47"/>
      <c r="M18" s="48"/>
      <c r="N18" s="34"/>
      <c r="O18" s="32"/>
      <c r="P18" s="32"/>
    </row>
    <row r="19" spans="1:16" ht="16.5" customHeight="1" x14ac:dyDescent="0.3">
      <c r="A19" s="32"/>
      <c r="B19" s="40"/>
      <c r="C19" s="43"/>
      <c r="D19" s="14" t="s">
        <v>8</v>
      </c>
      <c r="E19" s="15">
        <v>0</v>
      </c>
      <c r="F19" s="15">
        <v>0</v>
      </c>
      <c r="G19" s="33"/>
      <c r="H19" s="32"/>
      <c r="I19" s="32"/>
      <c r="J19" s="33"/>
      <c r="K19" s="47"/>
      <c r="L19" s="47"/>
      <c r="M19" s="48"/>
      <c r="N19" s="34"/>
      <c r="O19" s="32"/>
      <c r="P19" s="32"/>
    </row>
    <row r="20" spans="1:16" x14ac:dyDescent="0.3">
      <c r="A20" s="32">
        <v>6</v>
      </c>
      <c r="B20" s="39" t="s">
        <v>16</v>
      </c>
      <c r="C20" s="41">
        <v>41</v>
      </c>
      <c r="D20" s="14" t="s">
        <v>6</v>
      </c>
      <c r="E20" s="15"/>
      <c r="F20" s="15">
        <v>100000</v>
      </c>
      <c r="G20" s="33">
        <f>(E21*F21)+(E20*F20)</f>
        <v>2000000</v>
      </c>
      <c r="H20" s="35" t="s">
        <v>42</v>
      </c>
      <c r="I20" s="36" t="s">
        <v>58</v>
      </c>
      <c r="J20" s="37">
        <f>7000*40</f>
        <v>280000</v>
      </c>
      <c r="K20" s="32" t="s">
        <v>49</v>
      </c>
      <c r="L20" s="32" t="s">
        <v>50</v>
      </c>
      <c r="M20" s="33" t="s">
        <v>50</v>
      </c>
      <c r="N20" s="34">
        <f>G20+J20</f>
        <v>2280000</v>
      </c>
      <c r="O20" s="32"/>
      <c r="P20" s="44" t="s">
        <v>70</v>
      </c>
    </row>
    <row r="21" spans="1:16" x14ac:dyDescent="0.3">
      <c r="A21" s="32"/>
      <c r="B21" s="40"/>
      <c r="C21" s="42"/>
      <c r="D21" s="14" t="s">
        <v>7</v>
      </c>
      <c r="E21" s="15">
        <v>20</v>
      </c>
      <c r="F21" s="15">
        <v>100000</v>
      </c>
      <c r="G21" s="33"/>
      <c r="H21" s="35"/>
      <c r="I21" s="35"/>
      <c r="J21" s="37"/>
      <c r="K21" s="32"/>
      <c r="L21" s="32"/>
      <c r="M21" s="33"/>
      <c r="N21" s="34"/>
      <c r="O21" s="32"/>
      <c r="P21" s="32"/>
    </row>
    <row r="22" spans="1:16" x14ac:dyDescent="0.3">
      <c r="A22" s="32"/>
      <c r="B22" s="40"/>
      <c r="C22" s="43"/>
      <c r="D22" s="14" t="s">
        <v>8</v>
      </c>
      <c r="E22" s="15">
        <v>0</v>
      </c>
      <c r="F22" s="15">
        <v>0</v>
      </c>
      <c r="G22" s="33"/>
      <c r="H22" s="35"/>
      <c r="I22" s="35"/>
      <c r="J22" s="37"/>
      <c r="K22" s="32"/>
      <c r="L22" s="32"/>
      <c r="M22" s="33"/>
      <c r="N22" s="34"/>
      <c r="O22" s="32"/>
      <c r="P22" s="32"/>
    </row>
    <row r="23" spans="1:16" x14ac:dyDescent="0.3">
      <c r="B23" s="18" t="s">
        <v>63</v>
      </c>
      <c r="C23" s="18">
        <f>SUM(C5:C22)</f>
        <v>245</v>
      </c>
    </row>
    <row r="24" spans="1:16" x14ac:dyDescent="0.3">
      <c r="B24" s="18" t="s">
        <v>61</v>
      </c>
      <c r="C24" s="18">
        <v>6</v>
      </c>
    </row>
    <row r="25" spans="1:16" x14ac:dyDescent="0.3">
      <c r="A25" s="19"/>
      <c r="B25" s="20" t="s">
        <v>62</v>
      </c>
      <c r="C25" s="20">
        <f>C23+C24</f>
        <v>251</v>
      </c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21">
        <f>SUM(N5:N22)</f>
        <v>14432000</v>
      </c>
      <c r="O25" s="19"/>
    </row>
    <row r="27" spans="1:16" x14ac:dyDescent="0.3">
      <c r="A27" s="32">
        <v>7</v>
      </c>
      <c r="B27" s="39" t="s">
        <v>66</v>
      </c>
      <c r="C27" s="41">
        <v>41</v>
      </c>
      <c r="D27" s="23"/>
      <c r="E27" s="24"/>
      <c r="F27" s="29"/>
      <c r="G27" s="33"/>
      <c r="H27" s="35"/>
      <c r="I27" s="36"/>
      <c r="J27" s="37"/>
      <c r="K27" s="32"/>
      <c r="L27" s="32" t="s">
        <v>50</v>
      </c>
      <c r="M27" s="33" t="s">
        <v>50</v>
      </c>
      <c r="N27" s="34">
        <f>G27+J27</f>
        <v>0</v>
      </c>
      <c r="O27" s="32"/>
    </row>
    <row r="28" spans="1:16" x14ac:dyDescent="0.3">
      <c r="A28" s="32"/>
      <c r="B28" s="40"/>
      <c r="C28" s="42"/>
      <c r="D28" s="25"/>
      <c r="E28" s="26"/>
      <c r="F28" s="30"/>
      <c r="G28" s="33"/>
      <c r="H28" s="35"/>
      <c r="I28" s="35"/>
      <c r="J28" s="37"/>
      <c r="K28" s="32"/>
      <c r="L28" s="32"/>
      <c r="M28" s="33"/>
      <c r="N28" s="34"/>
      <c r="O28" s="32"/>
    </row>
    <row r="29" spans="1:16" x14ac:dyDescent="0.3">
      <c r="A29" s="32"/>
      <c r="B29" s="40"/>
      <c r="C29" s="43"/>
      <c r="D29" s="27"/>
      <c r="E29" s="28"/>
      <c r="F29" s="31"/>
      <c r="G29" s="33"/>
      <c r="H29" s="35"/>
      <c r="I29" s="35"/>
      <c r="J29" s="37"/>
      <c r="K29" s="32"/>
      <c r="L29" s="32"/>
      <c r="M29" s="33"/>
      <c r="N29" s="34"/>
      <c r="O29" s="32"/>
    </row>
    <row r="30" spans="1:16" x14ac:dyDescent="0.3">
      <c r="A30" s="32">
        <v>8</v>
      </c>
      <c r="B30" s="39" t="s">
        <v>66</v>
      </c>
      <c r="C30" s="41">
        <v>40</v>
      </c>
      <c r="D30" s="23"/>
      <c r="E30" s="24"/>
      <c r="F30" s="29"/>
      <c r="G30" s="33"/>
      <c r="H30" s="35"/>
      <c r="I30" s="36"/>
      <c r="J30" s="37"/>
      <c r="K30" s="32"/>
      <c r="L30" s="32" t="s">
        <v>50</v>
      </c>
      <c r="M30" s="33" t="s">
        <v>50</v>
      </c>
      <c r="N30" s="34">
        <f>G30+J30</f>
        <v>0</v>
      </c>
      <c r="O30" s="32"/>
    </row>
    <row r="31" spans="1:16" x14ac:dyDescent="0.3">
      <c r="A31" s="32"/>
      <c r="B31" s="40"/>
      <c r="C31" s="42"/>
      <c r="D31" s="25"/>
      <c r="E31" s="26"/>
      <c r="F31" s="30"/>
      <c r="G31" s="33"/>
      <c r="H31" s="35"/>
      <c r="I31" s="35"/>
      <c r="J31" s="37"/>
      <c r="K31" s="32"/>
      <c r="L31" s="32"/>
      <c r="M31" s="33"/>
      <c r="N31" s="34"/>
      <c r="O31" s="32"/>
    </row>
    <row r="32" spans="1:16" x14ac:dyDescent="0.3">
      <c r="A32" s="32"/>
      <c r="B32" s="40"/>
      <c r="C32" s="43"/>
      <c r="D32" s="27"/>
      <c r="E32" s="28"/>
      <c r="F32" s="31"/>
      <c r="G32" s="33"/>
      <c r="H32" s="35"/>
      <c r="I32" s="35"/>
      <c r="J32" s="37"/>
      <c r="K32" s="32"/>
      <c r="L32" s="32"/>
      <c r="M32" s="33"/>
      <c r="N32" s="34"/>
      <c r="O32" s="32"/>
    </row>
    <row r="33" ht="16.5" customHeight="1" x14ac:dyDescent="0.3"/>
    <row r="57" spans="1:9" x14ac:dyDescent="0.3">
      <c r="A57" s="2"/>
      <c r="B57" s="2" t="s">
        <v>0</v>
      </c>
      <c r="C57" s="13" t="s">
        <v>1</v>
      </c>
      <c r="D57" s="2" t="s">
        <v>1</v>
      </c>
      <c r="E57" s="2" t="s">
        <v>2</v>
      </c>
      <c r="F57" s="2" t="s">
        <v>3</v>
      </c>
      <c r="G57" s="2" t="s">
        <v>4</v>
      </c>
      <c r="H57" s="2" t="s">
        <v>5</v>
      </c>
    </row>
    <row r="58" spans="1:9" ht="49.5" x14ac:dyDescent="0.3">
      <c r="A58" s="2" t="s">
        <v>10</v>
      </c>
      <c r="B58" s="7" t="s">
        <v>11</v>
      </c>
      <c r="C58" s="7" t="s">
        <v>12</v>
      </c>
      <c r="D58" s="7" t="s">
        <v>12</v>
      </c>
      <c r="E58" s="6" t="s">
        <v>32</v>
      </c>
      <c r="F58" s="6" t="s">
        <v>25</v>
      </c>
      <c r="G58" s="7" t="s">
        <v>13</v>
      </c>
      <c r="H58" s="7" t="s">
        <v>16</v>
      </c>
    </row>
    <row r="59" spans="1:9" x14ac:dyDescent="0.3">
      <c r="A59" s="2" t="s">
        <v>6</v>
      </c>
      <c r="B59" s="2"/>
      <c r="C59" s="13"/>
      <c r="D59" s="2"/>
      <c r="E59" s="2"/>
      <c r="F59" s="2"/>
      <c r="G59" s="2"/>
      <c r="H59" s="2">
        <v>1</v>
      </c>
      <c r="I59" t="s">
        <v>14</v>
      </c>
    </row>
    <row r="60" spans="1:9" x14ac:dyDescent="0.3">
      <c r="A60" s="2" t="s">
        <v>7</v>
      </c>
      <c r="B60" s="2">
        <v>12</v>
      </c>
      <c r="C60" s="13">
        <v>20</v>
      </c>
      <c r="D60" s="2">
        <v>20</v>
      </c>
      <c r="E60" s="2">
        <v>20</v>
      </c>
      <c r="F60" s="2">
        <v>20</v>
      </c>
      <c r="G60" s="2">
        <v>21</v>
      </c>
      <c r="H60" s="2">
        <v>20</v>
      </c>
      <c r="I60" t="s">
        <v>15</v>
      </c>
    </row>
    <row r="61" spans="1:9" x14ac:dyDescent="0.3">
      <c r="A61" s="2" t="s">
        <v>8</v>
      </c>
      <c r="B61" s="2">
        <v>6</v>
      </c>
      <c r="C61" s="13"/>
      <c r="D61" s="2"/>
      <c r="E61" s="2"/>
      <c r="F61" s="2"/>
      <c r="G61" s="2"/>
      <c r="H61" s="2"/>
    </row>
    <row r="62" spans="1:9" x14ac:dyDescent="0.3">
      <c r="A62" s="2" t="s">
        <v>9</v>
      </c>
      <c r="B62" s="2">
        <f>(B59*2)+(B60*2)+(B61*3)</f>
        <v>42</v>
      </c>
      <c r="C62" s="13">
        <f t="shared" ref="C62" si="0">(C59*2)+(C60*2)+(C61*3)</f>
        <v>40</v>
      </c>
      <c r="D62" s="2">
        <f t="shared" ref="D62:G62" si="1">(D59*2)+(D60*2)+(D61*3)</f>
        <v>40</v>
      </c>
      <c r="E62" s="2">
        <f t="shared" si="1"/>
        <v>40</v>
      </c>
      <c r="F62" s="2">
        <f t="shared" si="1"/>
        <v>40</v>
      </c>
      <c r="G62" s="2">
        <f t="shared" si="1"/>
        <v>42</v>
      </c>
      <c r="H62" s="2">
        <f>(H59*1)+(H60*2)+(H61*3)</f>
        <v>41</v>
      </c>
    </row>
    <row r="63" spans="1:9" x14ac:dyDescent="0.3">
      <c r="B63" s="45">
        <f>SUM(B62:H62)</f>
        <v>285</v>
      </c>
      <c r="C63" s="45"/>
      <c r="D63" s="45"/>
      <c r="E63" s="45"/>
      <c r="F63" s="45"/>
      <c r="G63" s="45"/>
      <c r="H63" s="45"/>
    </row>
    <row r="64" spans="1:9" ht="33" x14ac:dyDescent="0.3">
      <c r="A64" s="8" t="s">
        <v>26</v>
      </c>
      <c r="B64" s="9" t="s">
        <v>29</v>
      </c>
      <c r="C64" s="12" t="s">
        <v>31</v>
      </c>
      <c r="D64" s="12" t="s">
        <v>31</v>
      </c>
      <c r="E64" s="12">
        <f>132000*20</f>
        <v>2640000</v>
      </c>
      <c r="F64" s="10" t="s">
        <v>27</v>
      </c>
      <c r="G64" s="9" t="s">
        <v>28</v>
      </c>
      <c r="H64" s="11" t="s">
        <v>30</v>
      </c>
    </row>
    <row r="66" spans="1:8" x14ac:dyDescent="0.3">
      <c r="A66" s="1"/>
      <c r="B66" s="1" t="s">
        <v>17</v>
      </c>
      <c r="C66" s="1" t="s">
        <v>19</v>
      </c>
      <c r="D66" s="1" t="s">
        <v>19</v>
      </c>
      <c r="E66" s="1" t="s">
        <v>19</v>
      </c>
      <c r="F66" s="1" t="s">
        <v>33</v>
      </c>
      <c r="G66" s="1" t="s">
        <v>19</v>
      </c>
      <c r="H66" s="1" t="s">
        <v>17</v>
      </c>
    </row>
    <row r="67" spans="1:8" x14ac:dyDescent="0.3">
      <c r="A67" s="1"/>
      <c r="B67" s="1"/>
      <c r="C67" s="1"/>
      <c r="D67" s="1"/>
      <c r="E67" s="1"/>
      <c r="F67" s="1" t="s">
        <v>34</v>
      </c>
      <c r="G67" s="1"/>
      <c r="H67" s="1"/>
    </row>
    <row r="68" spans="1:8" x14ac:dyDescent="0.3">
      <c r="G68" s="1" t="s">
        <v>20</v>
      </c>
      <c r="H68" s="1" t="s">
        <v>18</v>
      </c>
    </row>
    <row r="70" spans="1:8" x14ac:dyDescent="0.3">
      <c r="A70" t="s">
        <v>21</v>
      </c>
      <c r="B70" s="4">
        <f t="shared" ref="B70:H70" si="2">60000*B62</f>
        <v>2520000</v>
      </c>
      <c r="C70" s="4">
        <f>60000*C62</f>
        <v>2400000</v>
      </c>
      <c r="D70" s="4">
        <f>60000*D62</f>
        <v>2400000</v>
      </c>
      <c r="E70" s="4">
        <f t="shared" si="2"/>
        <v>2400000</v>
      </c>
      <c r="F70" s="4">
        <f>60000*F62</f>
        <v>2400000</v>
      </c>
      <c r="G70" s="4">
        <f t="shared" si="2"/>
        <v>2520000</v>
      </c>
      <c r="H70" s="4">
        <f t="shared" si="2"/>
        <v>2460000</v>
      </c>
    </row>
    <row r="71" spans="1:8" x14ac:dyDescent="0.3">
      <c r="A71" t="s">
        <v>22</v>
      </c>
      <c r="B71" s="3">
        <v>1922000</v>
      </c>
      <c r="C71" s="3">
        <f>122000*20</f>
        <v>2440000</v>
      </c>
      <c r="D71" s="3">
        <f>122000*20</f>
        <v>2440000</v>
      </c>
      <c r="E71" s="3">
        <v>2640000</v>
      </c>
      <c r="F71" s="3">
        <f>(118000*8)+(121000*2)+(100000*10)</f>
        <v>2186000</v>
      </c>
      <c r="G71" s="3">
        <f>118000*20</f>
        <v>2360000</v>
      </c>
      <c r="H71" s="3">
        <f>100000*21</f>
        <v>2100000</v>
      </c>
    </row>
    <row r="72" spans="1:8" x14ac:dyDescent="0.3">
      <c r="A72" t="s">
        <v>23</v>
      </c>
      <c r="B72" s="5">
        <f>6000*42</f>
        <v>252000</v>
      </c>
      <c r="C72" s="3"/>
      <c r="D72" s="3"/>
      <c r="E72" s="3"/>
      <c r="F72" s="5">
        <f>7000*20</f>
        <v>140000</v>
      </c>
      <c r="G72" s="3"/>
      <c r="H72" s="5">
        <f>7000*41</f>
        <v>287000</v>
      </c>
    </row>
    <row r="73" spans="1:8" x14ac:dyDescent="0.3">
      <c r="A73" t="s">
        <v>24</v>
      </c>
      <c r="B73" s="4">
        <f>SUM(B71:B72)</f>
        <v>2174000</v>
      </c>
      <c r="C73" s="4">
        <f t="shared" ref="C73" si="3">SUM(C71:C72)</f>
        <v>2440000</v>
      </c>
      <c r="D73" s="4">
        <f t="shared" ref="D73:H73" si="4">SUM(D71:D72)</f>
        <v>2440000</v>
      </c>
      <c r="E73" s="4">
        <f t="shared" si="4"/>
        <v>2640000</v>
      </c>
      <c r="F73" s="4">
        <f t="shared" si="4"/>
        <v>2326000</v>
      </c>
      <c r="G73" s="4">
        <f t="shared" si="4"/>
        <v>2360000</v>
      </c>
      <c r="H73" s="4">
        <f t="shared" si="4"/>
        <v>2387000</v>
      </c>
    </row>
    <row r="74" spans="1:8" x14ac:dyDescent="0.3">
      <c r="B74" s="1"/>
      <c r="H74" s="1"/>
    </row>
  </sheetData>
  <mergeCells count="109">
    <mergeCell ref="P5:P7"/>
    <mergeCell ref="P8:P10"/>
    <mergeCell ref="P11:P13"/>
    <mergeCell ref="P14:P16"/>
    <mergeCell ref="P17:P19"/>
    <mergeCell ref="P20:P22"/>
    <mergeCell ref="N17:N19"/>
    <mergeCell ref="A17:A19"/>
    <mergeCell ref="B17:B19"/>
    <mergeCell ref="G17:G19"/>
    <mergeCell ref="H17:H19"/>
    <mergeCell ref="I17:I19"/>
    <mergeCell ref="O17:O19"/>
    <mergeCell ref="A20:A22"/>
    <mergeCell ref="B20:B22"/>
    <mergeCell ref="G20:G22"/>
    <mergeCell ref="H20:H22"/>
    <mergeCell ref="I20:I22"/>
    <mergeCell ref="J20:J22"/>
    <mergeCell ref="K20:K22"/>
    <mergeCell ref="L20:L22"/>
    <mergeCell ref="M20:M22"/>
    <mergeCell ref="N20:N22"/>
    <mergeCell ref="O20:O22"/>
    <mergeCell ref="J17:J19"/>
    <mergeCell ref="K17:K19"/>
    <mergeCell ref="L17:L19"/>
    <mergeCell ref="M17:M19"/>
    <mergeCell ref="L5:L7"/>
    <mergeCell ref="M5:M7"/>
    <mergeCell ref="K8:K10"/>
    <mergeCell ref="L8:L10"/>
    <mergeCell ref="M8:M10"/>
    <mergeCell ref="N11:N13"/>
    <mergeCell ref="I11:I13"/>
    <mergeCell ref="O11:O13"/>
    <mergeCell ref="A14:A16"/>
    <mergeCell ref="B14:B16"/>
    <mergeCell ref="G14:G16"/>
    <mergeCell ref="H14:H16"/>
    <mergeCell ref="I14:I16"/>
    <mergeCell ref="J14:J16"/>
    <mergeCell ref="K14:K16"/>
    <mergeCell ref="L14:L16"/>
    <mergeCell ref="M14:M16"/>
    <mergeCell ref="N14:N16"/>
    <mergeCell ref="O14:O16"/>
    <mergeCell ref="J11:J13"/>
    <mergeCell ref="K11:K13"/>
    <mergeCell ref="L11:L13"/>
    <mergeCell ref="M11:M13"/>
    <mergeCell ref="B63:H63"/>
    <mergeCell ref="D4:E4"/>
    <mergeCell ref="A5:A7"/>
    <mergeCell ref="B5:B7"/>
    <mergeCell ref="H5:H7"/>
    <mergeCell ref="G5:G7"/>
    <mergeCell ref="C5:C7"/>
    <mergeCell ref="C8:C10"/>
    <mergeCell ref="C11:C13"/>
    <mergeCell ref="C14:C16"/>
    <mergeCell ref="C17:C19"/>
    <mergeCell ref="C20:C22"/>
    <mergeCell ref="A30:A32"/>
    <mergeCell ref="B30:B32"/>
    <mergeCell ref="A8:A10"/>
    <mergeCell ref="B8:B10"/>
    <mergeCell ref="G8:G10"/>
    <mergeCell ref="H8:H10"/>
    <mergeCell ref="A11:A13"/>
    <mergeCell ref="B11:B13"/>
    <mergeCell ref="G11:G13"/>
    <mergeCell ref="H11:H13"/>
    <mergeCell ref="C30:C32"/>
    <mergeCell ref="G30:G32"/>
    <mergeCell ref="A1:O2"/>
    <mergeCell ref="A27:A29"/>
    <mergeCell ref="B27:B29"/>
    <mergeCell ref="C27:C29"/>
    <mergeCell ref="G27:G29"/>
    <mergeCell ref="H27:H29"/>
    <mergeCell ref="I27:I29"/>
    <mergeCell ref="J27:J29"/>
    <mergeCell ref="K27:K29"/>
    <mergeCell ref="L27:L29"/>
    <mergeCell ref="M27:M29"/>
    <mergeCell ref="N27:N29"/>
    <mergeCell ref="O27:O29"/>
    <mergeCell ref="O5:O7"/>
    <mergeCell ref="O8:O10"/>
    <mergeCell ref="I5:I7"/>
    <mergeCell ref="J5:J7"/>
    <mergeCell ref="N5:N7"/>
    <mergeCell ref="I8:I10"/>
    <mergeCell ref="D27:E29"/>
    <mergeCell ref="F27:F29"/>
    <mergeCell ref="J8:J10"/>
    <mergeCell ref="N8:N10"/>
    <mergeCell ref="K5:K7"/>
    <mergeCell ref="D30:E32"/>
    <mergeCell ref="F30:F32"/>
    <mergeCell ref="K30:K32"/>
    <mergeCell ref="L30:L32"/>
    <mergeCell ref="M30:M32"/>
    <mergeCell ref="N30:N32"/>
    <mergeCell ref="O30:O32"/>
    <mergeCell ref="H30:H32"/>
    <mergeCell ref="I30:I32"/>
    <mergeCell ref="J30:J32"/>
  </mergeCells>
  <phoneticPr fontId="2" type="noConversion"/>
  <pageMargins left="0.25" right="0.25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TK-OFFICE</dc:creator>
  <cp:lastModifiedBy>TK-OFFICE</cp:lastModifiedBy>
  <cp:lastPrinted>2023-09-07T08:37:14Z</cp:lastPrinted>
  <dcterms:created xsi:type="dcterms:W3CDTF">2015-06-05T18:19:34Z</dcterms:created>
  <dcterms:modified xsi:type="dcterms:W3CDTF">2023-09-13T00:08:38Z</dcterms:modified>
</cp:coreProperties>
</file>