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77._■■■여행대장■■■\04._패키지,인센 견적서\(●확정)2024.1.15~20 산학협력 겨울 부트캠프 경진대회\1._부트캠프 견적서\"/>
    </mc:Choice>
  </mc:AlternateContent>
  <xr:revisionPtr revIDLastSave="0" documentId="13_ncr:1_{FD9CD990-2A88-4910-B8BB-AFB365413065}" xr6:coauthVersionLast="47" xr6:coauthVersionMax="47" xr10:uidLastSave="{00000000-0000-0000-0000-000000000000}"/>
  <bookViews>
    <workbookView xWindow="-28920" yWindow="1530" windowWidth="29040" windowHeight="15840" activeTab="2" xr2:uid="{00000000-000D-0000-FFFF-FFFF00000000}"/>
  </bookViews>
  <sheets>
    <sheet name="계약견적(계약용)" sheetId="7" r:id="rId1"/>
    <sheet name="계약견적(내부용)" sheetId="9" r:id="rId2"/>
    <sheet name="실제수익표" sheetId="8" r:id="rId3"/>
  </sheets>
  <definedNames>
    <definedName name="_xlnm.Print_Area" localSheetId="0">'계약견적(계약용)'!$B$1:$J$38</definedName>
    <definedName name="_xlnm.Print_Area" localSheetId="1">'계약견적(내부용)'!$B$1:$J$37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7" l="1"/>
  <c r="H30" i="9" l="1"/>
  <c r="I29" i="9"/>
  <c r="I26" i="9"/>
  <c r="I25" i="9"/>
  <c r="I24" i="9"/>
  <c r="I22" i="9"/>
  <c r="I21" i="9"/>
  <c r="I20" i="9"/>
  <c r="H23" i="9" s="1"/>
  <c r="H19" i="9"/>
  <c r="I18" i="9"/>
  <c r="I17" i="9"/>
  <c r="B9" i="9"/>
  <c r="G12" i="8"/>
  <c r="G7" i="8"/>
  <c r="D9" i="8"/>
  <c r="I25" i="7"/>
  <c r="D21" i="8"/>
  <c r="H28" i="9" l="1"/>
  <c r="G8" i="8"/>
  <c r="G6" i="8" s="1"/>
  <c r="G10" i="8" s="1"/>
  <c r="D11" i="8" s="1"/>
  <c r="D10" i="8"/>
  <c r="F31" i="9"/>
  <c r="I31" i="9" s="1"/>
  <c r="H32" i="9" s="1"/>
  <c r="D22" i="8"/>
  <c r="I29" i="7"/>
  <c r="H30" i="7" s="1"/>
  <c r="I27" i="7"/>
  <c r="I26" i="7"/>
  <c r="I24" i="7"/>
  <c r="I22" i="7"/>
  <c r="I21" i="7"/>
  <c r="I20" i="7"/>
  <c r="I18" i="7"/>
  <c r="I17" i="7"/>
  <c r="H19" i="7" s="1"/>
  <c r="B9" i="7"/>
  <c r="H23" i="7" l="1"/>
  <c r="H28" i="7"/>
  <c r="F31" i="7" s="1"/>
  <c r="I31" i="7" s="1"/>
  <c r="H32" i="7" s="1"/>
</calcChain>
</file>

<file path=xl/sharedStrings.xml><?xml version="1.0" encoding="utf-8"?>
<sst xmlns="http://schemas.openxmlformats.org/spreadsheetml/2006/main" count="201" uniqueCount="98">
  <si>
    <t xml:space="preserve">회사명 :  </t>
    <phoneticPr fontId="20" type="noConversion"/>
  </si>
  <si>
    <t>대표자 :</t>
    <phoneticPr fontId="20" type="noConversion"/>
  </si>
  <si>
    <t>주소 :</t>
    <phoneticPr fontId="18" type="noConversion"/>
  </si>
  <si>
    <t>서울 동대문구 서울시립대로 163</t>
    <phoneticPr fontId="18" type="noConversion"/>
  </si>
  <si>
    <t>담당자 :</t>
    <phoneticPr fontId="18" type="noConversion"/>
  </si>
  <si>
    <t>연락처 :</t>
    <phoneticPr fontId="18" type="noConversion"/>
  </si>
  <si>
    <t>010-9919-1079</t>
    <phoneticPr fontId="18" type="noConversion"/>
  </si>
  <si>
    <t>작성일자 :</t>
    <phoneticPr fontId="20" type="noConversion"/>
  </si>
  <si>
    <t>-    아     래   -</t>
    <phoneticPr fontId="18" type="noConversion"/>
  </si>
  <si>
    <t>1.사 업 명 :</t>
    <phoneticPr fontId="20" type="noConversion"/>
  </si>
  <si>
    <t xml:space="preserve">2.계약기간 : </t>
    <phoneticPr fontId="18" type="noConversion"/>
  </si>
  <si>
    <t>명칭</t>
    <phoneticPr fontId="20" type="noConversion"/>
  </si>
  <si>
    <t>항목</t>
    <phoneticPr fontId="20" type="noConversion"/>
  </si>
  <si>
    <t>세부내용 규격</t>
    <phoneticPr fontId="20" type="noConversion"/>
  </si>
  <si>
    <t>기준단가</t>
    <phoneticPr fontId="20" type="noConversion"/>
  </si>
  <si>
    <t>수량</t>
    <phoneticPr fontId="20" type="noConversion"/>
  </si>
  <si>
    <t>단위</t>
    <phoneticPr fontId="20" type="noConversion"/>
  </si>
  <si>
    <t>금액</t>
    <phoneticPr fontId="18" type="noConversion"/>
  </si>
  <si>
    <t>비고</t>
    <phoneticPr fontId="20" type="noConversion"/>
  </si>
  <si>
    <t xml:space="preserve">소계 1 </t>
    <phoneticPr fontId="18" type="noConversion"/>
  </si>
  <si>
    <t>VAT포함</t>
    <phoneticPr fontId="18" type="noConversion"/>
  </si>
  <si>
    <t>식</t>
    <phoneticPr fontId="18" type="noConversion"/>
  </si>
  <si>
    <t>식</t>
    <phoneticPr fontId="32" type="noConversion"/>
  </si>
  <si>
    <t>소계 2</t>
    <phoneticPr fontId="18" type="noConversion"/>
  </si>
  <si>
    <t>소계 3</t>
    <phoneticPr fontId="18" type="noConversion"/>
  </si>
  <si>
    <t>수수료</t>
    <phoneticPr fontId="18" type="noConversion"/>
  </si>
  <si>
    <t>공급가액</t>
    <phoneticPr fontId="18" type="noConversion"/>
  </si>
  <si>
    <t>부가세 (VAT)</t>
    <phoneticPr fontId="20" type="noConversion"/>
  </si>
  <si>
    <t xml:space="preserve">견 적 서 </t>
    <phoneticPr fontId="20" type="noConversion"/>
  </si>
  <si>
    <t xml:space="preserve">3.계약금액 : </t>
    <phoneticPr fontId="20" type="noConversion"/>
  </si>
  <si>
    <t>4.세부내역 :</t>
    <phoneticPr fontId="20" type="noConversion"/>
  </si>
  <si>
    <t>합계 (만단위 절사)</t>
    <phoneticPr fontId="20" type="noConversion"/>
  </si>
  <si>
    <t>서울시립대 인공지능혁신융합대학사업단</t>
    <phoneticPr fontId="18" type="noConversion"/>
  </si>
  <si>
    <t>㈜이바다</t>
    <phoneticPr fontId="18" type="noConversion"/>
  </si>
  <si>
    <t>안 소 현                                           (인)</t>
    <phoneticPr fontId="18" type="noConversion"/>
  </si>
  <si>
    <t>서울특별시 서초구 고무래로 6-5 3층</t>
    <phoneticPr fontId="18" type="noConversion"/>
  </si>
  <si>
    <t>김은지 선생님</t>
    <phoneticPr fontId="18" type="noConversion"/>
  </si>
  <si>
    <t>010-3099-7318 / eunji48@uos.ac.kr</t>
    <phoneticPr fontId="18" type="noConversion"/>
  </si>
  <si>
    <t>3차년도 산학협력 실습중심 딥러닝 겨울부트캠프</t>
    <phoneticPr fontId="20" type="noConversion"/>
  </si>
  <si>
    <t>1.강의 및
실습프로그램
장소 대관료</t>
    <phoneticPr fontId="18" type="noConversion"/>
  </si>
  <si>
    <t>2.교육
간담회비</t>
    <phoneticPr fontId="18" type="noConversion"/>
  </si>
  <si>
    <t>대관료</t>
    <phoneticPr fontId="18" type="noConversion"/>
  </si>
  <si>
    <t>식</t>
    <phoneticPr fontId="20" type="noConversion"/>
  </si>
  <si>
    <t>LED Media Wall_Daily</t>
    <phoneticPr fontId="18" type="noConversion"/>
  </si>
  <si>
    <t>Rendez-vous / Shilla 4+5F/3+4F</t>
    <phoneticPr fontId="18" type="noConversion"/>
  </si>
  <si>
    <t>식사비</t>
    <phoneticPr fontId="18" type="noConversion"/>
  </si>
  <si>
    <t>커피브레이크</t>
    <phoneticPr fontId="18" type="noConversion"/>
  </si>
  <si>
    <t>중식 (4일)</t>
    <phoneticPr fontId="18" type="noConversion"/>
  </si>
  <si>
    <t>석식 (5일)</t>
    <phoneticPr fontId="18" type="noConversion"/>
  </si>
  <si>
    <t>커피스테이션</t>
    <phoneticPr fontId="18" type="noConversion"/>
  </si>
  <si>
    <t>호텔게시용 현수막</t>
    <phoneticPr fontId="18" type="noConversion"/>
  </si>
  <si>
    <t>교내게시용 현수막</t>
    <phoneticPr fontId="18" type="noConversion"/>
  </si>
  <si>
    <t>기타비용</t>
    <phoneticPr fontId="18" type="noConversion"/>
  </si>
  <si>
    <t>명찰 제작</t>
    <phoneticPr fontId="18" type="noConversion"/>
  </si>
  <si>
    <t>개</t>
    <phoneticPr fontId="18" type="noConversion"/>
  </si>
  <si>
    <t>개</t>
    <phoneticPr fontId="32" type="noConversion"/>
  </si>
  <si>
    <t>4. 기타비용</t>
    <phoneticPr fontId="18" type="noConversion"/>
  </si>
  <si>
    <t>5.대행수수료</t>
    <phoneticPr fontId="18" type="noConversion"/>
  </si>
  <si>
    <t>소계 (1+2+3+4+5) x 15%</t>
    <phoneticPr fontId="18" type="noConversion"/>
  </si>
  <si>
    <t>현수막  및
X배너 제작</t>
    <phoneticPr fontId="18" type="noConversion"/>
  </si>
  <si>
    <t>호텔게시용 X배너</t>
    <phoneticPr fontId="18" type="noConversion"/>
  </si>
  <si>
    <t>O</t>
    <phoneticPr fontId="18" type="noConversion"/>
  </si>
  <si>
    <t>사용금액</t>
    <phoneticPr fontId="32" type="noConversion"/>
  </si>
  <si>
    <t>식사비</t>
    <phoneticPr fontId="32" type="noConversion"/>
  </si>
  <si>
    <t>부가세</t>
    <phoneticPr fontId="32" type="noConversion"/>
  </si>
  <si>
    <t>공급가</t>
    <phoneticPr fontId="32" type="noConversion"/>
  </si>
  <si>
    <t>합계</t>
    <phoneticPr fontId="32" type="noConversion"/>
  </si>
  <si>
    <t>대관료</t>
    <phoneticPr fontId="32" type="noConversion"/>
  </si>
  <si>
    <t>현수막/X배너</t>
    <phoneticPr fontId="32" type="noConversion"/>
  </si>
  <si>
    <t>부트캠프 운영 대행 수수료(20%)</t>
    <phoneticPr fontId="18" type="noConversion"/>
  </si>
  <si>
    <t>3차년도 산학협력 실습중심 딥러닝 겨울부트캠프</t>
    <phoneticPr fontId="32" type="noConversion"/>
  </si>
  <si>
    <t>②사용지출계</t>
    <phoneticPr fontId="32" type="noConversion"/>
  </si>
  <si>
    <t>회사 수익 ①-②</t>
    <phoneticPr fontId="32" type="noConversion"/>
  </si>
  <si>
    <t>계약금액</t>
    <phoneticPr fontId="18" type="noConversion"/>
  </si>
  <si>
    <t>공급가</t>
    <phoneticPr fontId="18" type="noConversion"/>
  </si>
  <si>
    <t>부가세</t>
    <phoneticPr fontId="18" type="noConversion"/>
  </si>
  <si>
    <t>아바다 -&gt; 서울 시립대</t>
    <phoneticPr fontId="18" type="noConversion"/>
  </si>
  <si>
    <t>TK트래블 -&gt; 이바다</t>
    <phoneticPr fontId="18" type="noConversion"/>
  </si>
  <si>
    <t>※객실&amp;조식 결제는
시립대에서 진행</t>
    <phoneticPr fontId="18" type="noConversion"/>
  </si>
  <si>
    <t>TK트래블 내부 자료</t>
    <phoneticPr fontId="18" type="noConversion"/>
  </si>
  <si>
    <t>3.운영비</t>
    <phoneticPr fontId="32" type="noConversion"/>
  </si>
  <si>
    <t>운영 인건비</t>
    <phoneticPr fontId="18" type="noConversion"/>
  </si>
  <si>
    <t>행사 진행 요원 인건비</t>
    <phoneticPr fontId="18" type="noConversion"/>
  </si>
  <si>
    <t>명</t>
    <phoneticPr fontId="32" type="noConversion"/>
  </si>
  <si>
    <t>운영인건비 X 2명</t>
    <phoneticPr fontId="18" type="noConversion"/>
  </si>
  <si>
    <t>①TK입금액 (이바다 → TK입금)포함</t>
    <phoneticPr fontId="18" type="noConversion"/>
  </si>
  <si>
    <t>여성기업 수수료</t>
    <phoneticPr fontId="18" type="noConversion"/>
  </si>
  <si>
    <t>이바다수수료 275만원( VAT포함)</t>
    <phoneticPr fontId="18" type="noConversion"/>
  </si>
  <si>
    <t>이바다 수수료(수익)</t>
    <phoneticPr fontId="18" type="noConversion"/>
  </si>
  <si>
    <t>여성기업 수수료 구조 내역 (세금계산서 발행 예정)</t>
    <phoneticPr fontId="18" type="noConversion"/>
  </si>
  <si>
    <r>
      <rPr>
        <b/>
        <sz val="11"/>
        <rFont val="맑은 고딕"/>
        <family val="3"/>
        <charset val="129"/>
        <scheme val="minor"/>
      </rPr>
      <t>\ 52,100,000</t>
    </r>
    <r>
      <rPr>
        <sz val="11"/>
        <rFont val="맑은 고딕"/>
        <family val="3"/>
        <charset val="129"/>
        <scheme val="minor"/>
      </rPr>
      <t xml:space="preserve"> (금 오천백칠십만원, 부가세 포함)</t>
    </r>
    <phoneticPr fontId="18" type="noConversion"/>
  </si>
  <si>
    <r>
      <rPr>
        <b/>
        <sz val="11"/>
        <rFont val="맑은 고딕"/>
        <family val="3"/>
        <charset val="129"/>
        <scheme val="minor"/>
      </rPr>
      <t>\ 52,200,000</t>
    </r>
    <r>
      <rPr>
        <sz val="11"/>
        <rFont val="맑은 고딕"/>
        <family val="3"/>
        <charset val="129"/>
        <scheme val="minor"/>
      </rPr>
      <t xml:space="preserve"> (금 오천이백이십만원, 부가세 포함)</t>
    </r>
    <phoneticPr fontId="18" type="noConversion"/>
  </si>
  <si>
    <t>소계 (1+2+3+4+5) x 20%</t>
    <phoneticPr fontId="18" type="noConversion"/>
  </si>
  <si>
    <t>총액</t>
    <phoneticPr fontId="18" type="noConversion"/>
  </si>
  <si>
    <t>수의시담 (-700,000원)</t>
    <phoneticPr fontId="18" type="noConversion"/>
  </si>
  <si>
    <t>31416 - 6 절사</t>
    <phoneticPr fontId="18" type="noConversion"/>
  </si>
  <si>
    <t>수의시담</t>
    <phoneticPr fontId="18" type="noConversion"/>
  </si>
  <si>
    <t>서울시립대 부트캠프 정산액 (여성기업 등록 이바다에서 입금) : 48,750,000원(VAT포함)
서울 시립대 수의계약 (여성기업)
나라장터를 통한 전자계약 진행
행사명 : 3차년도 산학협력 실습중심 딥러닝 겨울부트캠프
공급가 : 46,818,182원
부가세 : 4,681,818원
합계 : 51,500,000원
커미션 : 2,500,000원
입금액 : 48,750,000원(TK로 입금해줄 금액)
★대관료,연회비,현수막비,인건비,수수료 등을 제외한 TK 회사 수익 : 3,216,170원
   자세한 내역은 아래 엑셀 표 참고
시립대 계약 담당자 :
박예지 : 02-6490-6364
★12/01 포럼 행사 종료 후 결과보고서 작성, 제출 후 일주일 이내 입금
작성자 : 강병은 대리 2024.01.17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</si>
</sst>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0_);[Red]\(0\)"/>
    <numFmt numFmtId="177" formatCode="&quot;수신 : 한국관광공사, &quot;@"/>
    <numFmt numFmtId="178" formatCode="yyyy&quot;년&quot;\ m&quot;월&quot;\ d&quot;일&quot;;@"/>
    <numFmt numFmtId="179" formatCode="&quot;계약체결일 ~ &quot;yyyy&quot;년&quot;\ m&quot;월&quot;\ d&quot;일&quot;;@"/>
    <numFmt numFmtId="180" formatCode="&quot;₩&quot;\ #,##0\-"/>
    <numFmt numFmtId="181" formatCode="[DBNum4][$-412]General"/>
    <numFmt numFmtId="182" formatCode="0.00_);[Red]\(0.00\)"/>
    <numFmt numFmtId="183" formatCode="#,##0_ "/>
    <numFmt numFmtId="184" formatCode="#,##0_);[Red]\(#,##0\)"/>
  </numFmts>
  <fonts count="4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24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b/>
      <sz val="11"/>
      <color indexed="9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sz val="11"/>
      <color theme="0"/>
      <name val="맑은 고딕"/>
      <family val="2"/>
      <scheme val="minor"/>
    </font>
    <font>
      <sz val="11"/>
      <color theme="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/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indexed="64"/>
      </left>
      <right/>
      <top style="thin">
        <color auto="1"/>
      </top>
      <bottom style="medium">
        <color auto="1"/>
      </bottom>
      <diagonal/>
    </border>
    <border>
      <left/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auto="1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medium">
        <color auto="1"/>
      </top>
      <bottom style="thin">
        <color auto="1"/>
      </bottom>
      <diagonal/>
    </border>
    <border>
      <left/>
      <right style="hair">
        <color indexed="64"/>
      </right>
      <top style="medium">
        <color auto="1"/>
      </top>
      <bottom style="thin">
        <color auto="1"/>
      </bottom>
      <diagonal/>
    </border>
  </borders>
  <cellStyleXfs count="4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1" fillId="0" borderId="0" xfId="42">
      <alignment vertical="center"/>
    </xf>
    <xf numFmtId="176" fontId="22" fillId="34" borderId="10" xfId="42" applyNumberFormat="1" applyFont="1" applyFill="1" applyBorder="1" applyAlignment="1">
      <alignment horizontal="right" vertical="center" wrapText="1"/>
    </xf>
    <xf numFmtId="176" fontId="22" fillId="34" borderId="13" xfId="42" applyNumberFormat="1" applyFont="1" applyFill="1" applyBorder="1" applyAlignment="1">
      <alignment horizontal="right" vertical="center" wrapText="1"/>
    </xf>
    <xf numFmtId="176" fontId="22" fillId="34" borderId="15" xfId="42" applyNumberFormat="1" applyFont="1" applyFill="1" applyBorder="1" applyAlignment="1">
      <alignment horizontal="right" vertical="center" wrapText="1"/>
    </xf>
    <xf numFmtId="176" fontId="22" fillId="34" borderId="18" xfId="42" applyNumberFormat="1" applyFont="1" applyFill="1" applyBorder="1" applyAlignment="1">
      <alignment horizontal="right" vertical="center" wrapText="1"/>
    </xf>
    <xf numFmtId="176" fontId="22" fillId="34" borderId="20" xfId="42" applyNumberFormat="1" applyFont="1" applyFill="1" applyBorder="1" applyAlignment="1">
      <alignment horizontal="right" vertical="center" wrapText="1"/>
    </xf>
    <xf numFmtId="176" fontId="22" fillId="34" borderId="23" xfId="42" applyNumberFormat="1" applyFont="1" applyFill="1" applyBorder="1" applyAlignment="1">
      <alignment horizontal="right" vertical="center" wrapText="1"/>
    </xf>
    <xf numFmtId="177" fontId="23" fillId="0" borderId="0" xfId="42" applyNumberFormat="1" applyFont="1" applyAlignment="1">
      <alignment horizontal="center" vertical="center"/>
    </xf>
    <xf numFmtId="49" fontId="23" fillId="0" borderId="0" xfId="42" applyNumberFormat="1" applyFont="1" applyAlignment="1">
      <alignment horizontal="right" vertical="center" wrapText="1"/>
    </xf>
    <xf numFmtId="178" fontId="23" fillId="0" borderId="0" xfId="42" applyNumberFormat="1" applyFont="1" applyAlignment="1">
      <alignment horizontal="center" vertical="center" wrapText="1"/>
    </xf>
    <xf numFmtId="0" fontId="26" fillId="0" borderId="0" xfId="42" applyFont="1">
      <alignment vertical="center"/>
    </xf>
    <xf numFmtId="180" fontId="26" fillId="0" borderId="0" xfId="42" applyNumberFormat="1" applyFont="1" applyAlignment="1">
      <alignment horizontal="left" vertical="center" indent="1"/>
    </xf>
    <xf numFmtId="180" fontId="27" fillId="0" borderId="0" xfId="42" applyNumberFormat="1" applyFont="1" applyAlignment="1">
      <alignment horizontal="left" vertical="center" indent="1"/>
    </xf>
    <xf numFmtId="181" fontId="26" fillId="0" borderId="0" xfId="42" applyNumberFormat="1" applyFont="1" applyAlignment="1">
      <alignment horizontal="left" vertical="center" indent="1"/>
    </xf>
    <xf numFmtId="181" fontId="28" fillId="0" borderId="0" xfId="42" applyNumberFormat="1" applyFont="1" applyAlignment="1">
      <alignment horizontal="left" vertical="center" indent="1"/>
    </xf>
    <xf numFmtId="0" fontId="28" fillId="0" borderId="0" xfId="42" applyFont="1" applyAlignment="1">
      <alignment horizontal="left" vertical="center" indent="1"/>
    </xf>
    <xf numFmtId="0" fontId="29" fillId="0" borderId="0" xfId="42" applyFont="1">
      <alignment vertical="center"/>
    </xf>
    <xf numFmtId="0" fontId="25" fillId="0" borderId="0" xfId="42" applyFont="1">
      <alignment vertical="center"/>
    </xf>
    <xf numFmtId="0" fontId="28" fillId="0" borderId="0" xfId="42" applyFont="1">
      <alignment vertical="center"/>
    </xf>
    <xf numFmtId="0" fontId="22" fillId="36" borderId="25" xfId="42" applyFont="1" applyFill="1" applyBorder="1" applyAlignment="1">
      <alignment horizontal="center" vertical="center"/>
    </xf>
    <xf numFmtId="182" fontId="23" fillId="35" borderId="29" xfId="42" applyNumberFormat="1" applyFont="1" applyFill="1" applyBorder="1" applyAlignment="1">
      <alignment horizontal="center" vertical="center" wrapText="1"/>
    </xf>
    <xf numFmtId="41" fontId="23" fillId="35" borderId="32" xfId="44" applyFont="1" applyFill="1" applyBorder="1" applyAlignment="1">
      <alignment vertical="center"/>
    </xf>
    <xf numFmtId="176" fontId="23" fillId="35" borderId="32" xfId="42" applyNumberFormat="1" applyFont="1" applyFill="1" applyBorder="1" applyAlignment="1">
      <alignment horizontal="center" vertical="center"/>
    </xf>
    <xf numFmtId="41" fontId="23" fillId="33" borderId="32" xfId="42" applyNumberFormat="1" applyFont="1" applyFill="1" applyBorder="1" applyAlignment="1">
      <alignment horizontal="center" vertical="center"/>
    </xf>
    <xf numFmtId="41" fontId="23" fillId="33" borderId="32" xfId="42" applyNumberFormat="1" applyFont="1" applyFill="1" applyBorder="1">
      <alignment vertical="center"/>
    </xf>
    <xf numFmtId="41" fontId="23" fillId="35" borderId="34" xfId="44" applyFont="1" applyFill="1" applyBorder="1" applyAlignment="1">
      <alignment vertical="center"/>
    </xf>
    <xf numFmtId="176" fontId="23" fillId="35" borderId="34" xfId="42" applyNumberFormat="1" applyFont="1" applyFill="1" applyBorder="1" applyAlignment="1">
      <alignment horizontal="center" vertical="center"/>
    </xf>
    <xf numFmtId="41" fontId="23" fillId="33" borderId="34" xfId="42" applyNumberFormat="1" applyFont="1" applyFill="1" applyBorder="1" applyAlignment="1">
      <alignment horizontal="center" vertical="center"/>
    </xf>
    <xf numFmtId="41" fontId="23" fillId="33" borderId="34" xfId="42" applyNumberFormat="1" applyFont="1" applyFill="1" applyBorder="1">
      <alignment vertical="center"/>
    </xf>
    <xf numFmtId="0" fontId="23" fillId="37" borderId="39" xfId="42" applyFont="1" applyFill="1" applyBorder="1" applyAlignment="1">
      <alignment horizontal="center" vertical="center"/>
    </xf>
    <xf numFmtId="41" fontId="0" fillId="0" borderId="0" xfId="44" applyFont="1">
      <alignment vertical="center"/>
    </xf>
    <xf numFmtId="0" fontId="31" fillId="35" borderId="33" xfId="42" applyFont="1" applyFill="1" applyBorder="1" applyAlignment="1">
      <alignment vertical="center"/>
    </xf>
    <xf numFmtId="0" fontId="22" fillId="35" borderId="0" xfId="42" applyFont="1" applyFill="1" applyBorder="1" applyAlignment="1">
      <alignment horizontal="center" vertical="center"/>
    </xf>
    <xf numFmtId="183" fontId="25" fillId="35" borderId="0" xfId="44" applyNumberFormat="1" applyFont="1" applyFill="1" applyBorder="1" applyAlignment="1">
      <alignment horizontal="center" vertical="center"/>
    </xf>
    <xf numFmtId="182" fontId="23" fillId="35" borderId="28" xfId="42" applyNumberFormat="1" applyFont="1" applyFill="1" applyBorder="1" applyAlignment="1">
      <alignment horizontal="center" vertical="center" wrapText="1"/>
    </xf>
    <xf numFmtId="0" fontId="31" fillId="35" borderId="41" xfId="42" applyFont="1" applyFill="1" applyBorder="1" applyAlignment="1">
      <alignment horizontal="center" vertical="center"/>
    </xf>
    <xf numFmtId="0" fontId="31" fillId="35" borderId="42" xfId="42" applyFont="1" applyFill="1" applyBorder="1" applyAlignment="1">
      <alignment vertical="center"/>
    </xf>
    <xf numFmtId="0" fontId="31" fillId="35" borderId="41" xfId="42" applyFont="1" applyFill="1" applyBorder="1" applyAlignment="1">
      <alignment horizontal="left" vertical="center" indent="1"/>
    </xf>
    <xf numFmtId="0" fontId="31" fillId="35" borderId="33" xfId="42" applyFont="1" applyFill="1" applyBorder="1" applyAlignment="1">
      <alignment horizontal="left" vertical="center" indent="1"/>
    </xf>
    <xf numFmtId="182" fontId="23" fillId="35" borderId="28" xfId="42" applyNumberFormat="1" applyFont="1" applyFill="1" applyBorder="1" applyAlignment="1">
      <alignment horizontal="center" vertical="center" wrapText="1"/>
    </xf>
    <xf numFmtId="0" fontId="24" fillId="0" borderId="0" xfId="43"/>
    <xf numFmtId="0" fontId="24" fillId="0" borderId="0" xfId="43" applyAlignment="1">
      <alignment horizontal="center"/>
    </xf>
    <xf numFmtId="41" fontId="37" fillId="40" borderId="63" xfId="46" applyFont="1" applyFill="1" applyBorder="1" applyAlignment="1">
      <alignment vertical="center"/>
    </xf>
    <xf numFmtId="41" fontId="1" fillId="0" borderId="0" xfId="45" applyAlignment="1">
      <alignment horizontal="center" vertical="center"/>
    </xf>
    <xf numFmtId="41" fontId="37" fillId="41" borderId="63" xfId="46" applyFont="1" applyFill="1" applyBorder="1" applyAlignment="1">
      <alignment vertical="center"/>
    </xf>
    <xf numFmtId="41" fontId="24" fillId="0" borderId="0" xfId="45" applyFont="1" applyAlignment="1">
      <alignment horizontal="center" vertical="center"/>
    </xf>
    <xf numFmtId="41" fontId="37" fillId="42" borderId="63" xfId="46" applyFont="1" applyFill="1" applyBorder="1" applyAlignment="1">
      <alignment vertical="center"/>
    </xf>
    <xf numFmtId="41" fontId="39" fillId="0" borderId="0" xfId="45" applyFont="1" applyAlignment="1">
      <alignment horizontal="center" vertical="center"/>
    </xf>
    <xf numFmtId="0" fontId="37" fillId="39" borderId="65" xfId="43" applyFont="1" applyFill="1" applyBorder="1" applyAlignment="1">
      <alignment horizontal="center" vertical="center"/>
    </xf>
    <xf numFmtId="41" fontId="37" fillId="39" borderId="66" xfId="46" applyFont="1" applyFill="1" applyBorder="1" applyAlignment="1">
      <alignment horizontal="center" vertical="center"/>
    </xf>
    <xf numFmtId="0" fontId="37" fillId="39" borderId="43" xfId="43" applyFont="1" applyFill="1" applyBorder="1" applyAlignment="1">
      <alignment horizontal="center" vertical="center"/>
    </xf>
    <xf numFmtId="41" fontId="37" fillId="39" borderId="68" xfId="46" applyFont="1" applyFill="1" applyBorder="1" applyAlignment="1">
      <alignment horizontal="center" vertical="center"/>
    </xf>
    <xf numFmtId="41" fontId="1" fillId="0" borderId="0" xfId="42" applyNumberFormat="1">
      <alignment vertical="center"/>
    </xf>
    <xf numFmtId="41" fontId="1" fillId="0" borderId="0" xfId="45">
      <alignment vertical="center"/>
    </xf>
    <xf numFmtId="0" fontId="37" fillId="39" borderId="70" xfId="43" applyFont="1" applyFill="1" applyBorder="1" applyAlignment="1">
      <alignment horizontal="center" vertical="center"/>
    </xf>
    <xf numFmtId="41" fontId="37" fillId="39" borderId="71" xfId="46" applyFont="1" applyFill="1" applyBorder="1" applyAlignment="1">
      <alignment horizontal="center" vertical="center"/>
    </xf>
    <xf numFmtId="0" fontId="37" fillId="39" borderId="35" xfId="43" applyFont="1" applyFill="1" applyBorder="1" applyAlignment="1">
      <alignment horizontal="center" vertical="center"/>
    </xf>
    <xf numFmtId="41" fontId="37" fillId="39" borderId="73" xfId="46" applyFont="1" applyFill="1" applyBorder="1" applyAlignment="1">
      <alignment horizontal="center" vertical="center"/>
    </xf>
    <xf numFmtId="41" fontId="38" fillId="41" borderId="63" xfId="46" applyFont="1" applyFill="1" applyBorder="1" applyAlignment="1">
      <alignment vertical="center"/>
    </xf>
    <xf numFmtId="0" fontId="24" fillId="0" borderId="0" xfId="43" applyAlignment="1">
      <alignment horizontal="center" vertical="center"/>
    </xf>
    <xf numFmtId="0" fontId="0" fillId="0" borderId="0" xfId="42" applyFont="1" applyAlignment="1">
      <alignment horizontal="center" vertical="center"/>
    </xf>
    <xf numFmtId="41" fontId="0" fillId="0" borderId="0" xfId="44" applyFont="1" applyAlignment="1">
      <alignment horizontal="center" vertical="center"/>
    </xf>
    <xf numFmtId="0" fontId="24" fillId="0" borderId="0" xfId="43" applyAlignment="1">
      <alignment vertical="center"/>
    </xf>
    <xf numFmtId="41" fontId="40" fillId="43" borderId="76" xfId="43" applyNumberFormat="1" applyFont="1" applyFill="1" applyBorder="1" applyAlignment="1">
      <alignment vertical="center"/>
    </xf>
    <xf numFmtId="0" fontId="24" fillId="0" borderId="78" xfId="43" applyBorder="1" applyAlignment="1">
      <alignment horizontal="center" vertical="center"/>
    </xf>
    <xf numFmtId="41" fontId="24" fillId="0" borderId="79" xfId="45" applyFont="1" applyBorder="1" applyAlignment="1">
      <alignment vertical="center"/>
    </xf>
    <xf numFmtId="0" fontId="24" fillId="0" borderId="47" xfId="43" applyBorder="1" applyAlignment="1">
      <alignment horizontal="center" vertical="center"/>
    </xf>
    <xf numFmtId="41" fontId="24" fillId="0" borderId="51" xfId="45" applyFont="1" applyBorder="1" applyAlignment="1">
      <alignment vertical="center"/>
    </xf>
    <xf numFmtId="0" fontId="24" fillId="0" borderId="0" xfId="43" applyAlignment="1">
      <alignment horizontal="left" vertical="center"/>
    </xf>
    <xf numFmtId="0" fontId="24" fillId="41" borderId="43" xfId="43" applyFill="1" applyBorder="1" applyAlignment="1">
      <alignment horizontal="center" vertical="center"/>
    </xf>
    <xf numFmtId="183" fontId="43" fillId="41" borderId="46" xfId="43" applyNumberFormat="1" applyFont="1" applyFill="1" applyBorder="1" applyAlignment="1">
      <alignment horizontal="right" vertical="center"/>
    </xf>
    <xf numFmtId="0" fontId="24" fillId="0" borderId="0" xfId="43" applyAlignment="1">
      <alignment horizontal="center" vertical="center"/>
    </xf>
    <xf numFmtId="41" fontId="45" fillId="33" borderId="82" xfId="42" applyNumberFormat="1" applyFont="1" applyFill="1" applyBorder="1" applyAlignment="1">
      <alignment horizontal="center" vertical="center"/>
    </xf>
    <xf numFmtId="41" fontId="45" fillId="33" borderId="83" xfId="42" applyNumberFormat="1" applyFont="1" applyFill="1" applyBorder="1" applyAlignment="1">
      <alignment horizontal="center" vertical="center"/>
    </xf>
    <xf numFmtId="0" fontId="22" fillId="39" borderId="43" xfId="42" applyFont="1" applyFill="1" applyBorder="1" applyAlignment="1">
      <alignment horizontal="center" vertical="center"/>
    </xf>
    <xf numFmtId="0" fontId="22" fillId="39" borderId="44" xfId="42" applyFont="1" applyFill="1" applyBorder="1" applyAlignment="1">
      <alignment horizontal="center" vertical="center"/>
    </xf>
    <xf numFmtId="183" fontId="25" fillId="39" borderId="45" xfId="44" applyNumberFormat="1" applyFont="1" applyFill="1" applyBorder="1" applyAlignment="1">
      <alignment horizontal="center" vertical="center"/>
    </xf>
    <xf numFmtId="183" fontId="25" fillId="39" borderId="44" xfId="44" applyNumberFormat="1" applyFont="1" applyFill="1" applyBorder="1" applyAlignment="1">
      <alignment horizontal="center" vertical="center"/>
    </xf>
    <xf numFmtId="183" fontId="25" fillId="39" borderId="46" xfId="44" applyNumberFormat="1" applyFont="1" applyFill="1" applyBorder="1" applyAlignment="1">
      <alignment horizontal="center" vertical="center"/>
    </xf>
    <xf numFmtId="183" fontId="22" fillId="37" borderId="37" xfId="42" applyNumberFormat="1" applyFont="1" applyFill="1" applyBorder="1" applyAlignment="1">
      <alignment horizontal="right" vertical="center"/>
    </xf>
    <xf numFmtId="183" fontId="22" fillId="37" borderId="38" xfId="42" applyNumberFormat="1" applyFont="1" applyFill="1" applyBorder="1" applyAlignment="1">
      <alignment horizontal="right" vertical="center"/>
    </xf>
    <xf numFmtId="0" fontId="22" fillId="0" borderId="43" xfId="42" applyFont="1" applyBorder="1" applyAlignment="1">
      <alignment horizontal="center" vertical="center"/>
    </xf>
    <xf numFmtId="0" fontId="22" fillId="0" borderId="44" xfId="42" applyFont="1" applyBorder="1" applyAlignment="1">
      <alignment horizontal="center" vertical="center"/>
    </xf>
    <xf numFmtId="0" fontId="22" fillId="0" borderId="46" xfId="42" applyFont="1" applyBorder="1" applyAlignment="1">
      <alignment horizontal="center" vertical="center"/>
    </xf>
    <xf numFmtId="184" fontId="25" fillId="39" borderId="45" xfId="42" applyNumberFormat="1" applyFont="1" applyFill="1" applyBorder="1" applyAlignment="1">
      <alignment horizontal="center" vertical="center"/>
    </xf>
    <xf numFmtId="184" fontId="25" fillId="39" borderId="44" xfId="42" applyNumberFormat="1" applyFont="1" applyFill="1" applyBorder="1" applyAlignment="1">
      <alignment horizontal="center" vertical="center"/>
    </xf>
    <xf numFmtId="184" fontId="25" fillId="39" borderId="46" xfId="42" applyNumberFormat="1" applyFont="1" applyFill="1" applyBorder="1" applyAlignment="1">
      <alignment horizontal="center" vertical="center"/>
    </xf>
    <xf numFmtId="0" fontId="34" fillId="38" borderId="43" xfId="42" applyFont="1" applyFill="1" applyBorder="1" applyAlignment="1">
      <alignment horizontal="center" vertical="center"/>
    </xf>
    <xf numFmtId="0" fontId="34" fillId="38" borderId="44" xfId="42" applyFont="1" applyFill="1" applyBorder="1" applyAlignment="1">
      <alignment horizontal="center" vertical="center"/>
    </xf>
    <xf numFmtId="183" fontId="35" fillId="38" borderId="43" xfId="42" applyNumberFormat="1" applyFont="1" applyFill="1" applyBorder="1" applyAlignment="1">
      <alignment horizontal="center" vertical="center"/>
    </xf>
    <xf numFmtId="183" fontId="35" fillId="38" borderId="44" xfId="42" applyNumberFormat="1" applyFont="1" applyFill="1" applyBorder="1" applyAlignment="1">
      <alignment horizontal="center" vertical="center"/>
    </xf>
    <xf numFmtId="0" fontId="30" fillId="0" borderId="40" xfId="42" applyFont="1" applyBorder="1" applyAlignment="1">
      <alignment horizontal="center" vertical="center" wrapText="1"/>
    </xf>
    <xf numFmtId="0" fontId="30" fillId="0" borderId="49" xfId="42" applyFont="1" applyBorder="1" applyAlignment="1">
      <alignment horizontal="center" vertical="center" wrapText="1"/>
    </xf>
    <xf numFmtId="0" fontId="23" fillId="35" borderId="30" xfId="42" applyFont="1" applyFill="1" applyBorder="1" applyAlignment="1">
      <alignment horizontal="left" vertical="center" wrapText="1" indent="1"/>
    </xf>
    <xf numFmtId="0" fontId="23" fillId="35" borderId="31" xfId="42" applyFont="1" applyFill="1" applyBorder="1" applyAlignment="1">
      <alignment horizontal="left" vertical="center" wrapText="1" indent="1"/>
    </xf>
    <xf numFmtId="182" fontId="33" fillId="37" borderId="35" xfId="42" applyNumberFormat="1" applyFont="1" applyFill="1" applyBorder="1" applyAlignment="1">
      <alignment horizontal="center" vertical="center"/>
    </xf>
    <xf numFmtId="182" fontId="33" fillId="37" borderId="36" xfId="42" applyNumberFormat="1" applyFont="1" applyFill="1" applyBorder="1" applyAlignment="1">
      <alignment horizontal="center" vertical="center"/>
    </xf>
    <xf numFmtId="183" fontId="31" fillId="37" borderId="37" xfId="42" applyNumberFormat="1" applyFont="1" applyFill="1" applyBorder="1" applyAlignment="1">
      <alignment horizontal="right" vertical="center"/>
    </xf>
    <xf numFmtId="183" fontId="31" fillId="37" borderId="38" xfId="42" applyNumberFormat="1" applyFont="1" applyFill="1" applyBorder="1" applyAlignment="1">
      <alignment horizontal="right" vertical="center"/>
    </xf>
    <xf numFmtId="0" fontId="23" fillId="35" borderId="15" xfId="42" applyFont="1" applyFill="1" applyBorder="1" applyAlignment="1">
      <alignment horizontal="left" vertical="center" wrapText="1" indent="1"/>
    </xf>
    <xf numFmtId="0" fontId="23" fillId="35" borderId="17" xfId="42" applyFont="1" applyFill="1" applyBorder="1" applyAlignment="1">
      <alignment horizontal="left" vertical="center" wrapText="1" indent="1"/>
    </xf>
    <xf numFmtId="0" fontId="30" fillId="0" borderId="28" xfId="42" applyFont="1" applyBorder="1" applyAlignment="1">
      <alignment horizontal="center" vertical="center" wrapText="1"/>
    </xf>
    <xf numFmtId="182" fontId="23" fillId="35" borderId="80" xfId="42" applyNumberFormat="1" applyFont="1" applyFill="1" applyBorder="1" applyAlignment="1">
      <alignment horizontal="center" vertical="center" wrapText="1"/>
    </xf>
    <xf numFmtId="182" fontId="23" fillId="35" borderId="81" xfId="42" applyNumberFormat="1" applyFont="1" applyFill="1" applyBorder="1" applyAlignment="1">
      <alignment horizontal="center" vertical="center" wrapText="1"/>
    </xf>
    <xf numFmtId="182" fontId="23" fillId="35" borderId="40" xfId="42" applyNumberFormat="1" applyFont="1" applyFill="1" applyBorder="1" applyAlignment="1">
      <alignment horizontal="center" vertical="center" wrapText="1"/>
    </xf>
    <xf numFmtId="182" fontId="23" fillId="35" borderId="52" xfId="42" applyNumberFormat="1" applyFont="1" applyFill="1" applyBorder="1" applyAlignment="1">
      <alignment horizontal="center" vertical="center" wrapText="1"/>
    </xf>
    <xf numFmtId="41" fontId="23" fillId="35" borderId="53" xfId="44" applyFont="1" applyFill="1" applyBorder="1" applyAlignment="1">
      <alignment horizontal="center" vertical="center"/>
    </xf>
    <xf numFmtId="41" fontId="23" fillId="35" borderId="48" xfId="44" applyFont="1" applyFill="1" applyBorder="1" applyAlignment="1">
      <alignment horizontal="center" vertical="center"/>
    </xf>
    <xf numFmtId="0" fontId="25" fillId="0" borderId="0" xfId="42" quotePrefix="1" applyFont="1" applyAlignment="1">
      <alignment horizontal="center" vertical="center"/>
    </xf>
    <xf numFmtId="0" fontId="25" fillId="0" borderId="0" xfId="42" applyFont="1" applyAlignment="1">
      <alignment horizontal="center" vertical="center"/>
    </xf>
    <xf numFmtId="0" fontId="26" fillId="35" borderId="0" xfId="42" applyFont="1" applyFill="1" applyAlignment="1">
      <alignment horizontal="left" vertical="center" indent="1"/>
    </xf>
    <xf numFmtId="179" fontId="26" fillId="35" borderId="0" xfId="42" applyNumberFormat="1" applyFont="1" applyFill="1" applyAlignment="1">
      <alignment horizontal="left" vertical="center" indent="1"/>
    </xf>
    <xf numFmtId="0" fontId="22" fillId="36" borderId="26" xfId="42" applyFont="1" applyFill="1" applyBorder="1" applyAlignment="1">
      <alignment horizontal="center" vertical="center"/>
    </xf>
    <xf numFmtId="0" fontId="22" fillId="36" borderId="27" xfId="42" applyFont="1" applyFill="1" applyBorder="1" applyAlignment="1">
      <alignment horizontal="center" vertical="center"/>
    </xf>
    <xf numFmtId="0" fontId="44" fillId="35" borderId="41" xfId="42" applyFont="1" applyFill="1" applyBorder="1" applyAlignment="1">
      <alignment horizontal="center" vertical="center" wrapText="1"/>
    </xf>
    <xf numFmtId="0" fontId="44" fillId="35" borderId="42" xfId="42" applyFont="1" applyFill="1" applyBorder="1" applyAlignment="1">
      <alignment horizontal="center" vertical="center"/>
    </xf>
    <xf numFmtId="0" fontId="19" fillId="33" borderId="0" xfId="42" applyFont="1" applyFill="1" applyAlignment="1">
      <alignment horizontal="center" vertical="center"/>
    </xf>
    <xf numFmtId="0" fontId="19" fillId="0" borderId="0" xfId="42" applyFont="1" applyAlignment="1">
      <alignment horizontal="center" vertical="center"/>
    </xf>
    <xf numFmtId="0" fontId="21" fillId="33" borderId="0" xfId="42" applyFont="1" applyFill="1" applyAlignment="1">
      <alignment horizontal="center" vertical="top"/>
    </xf>
    <xf numFmtId="176" fontId="23" fillId="35" borderId="11" xfId="42" applyNumberFormat="1" applyFont="1" applyFill="1" applyBorder="1" applyAlignment="1">
      <alignment horizontal="left" vertical="center" indent="1"/>
    </xf>
    <xf numFmtId="176" fontId="23" fillId="35" borderId="12" xfId="42" applyNumberFormat="1" applyFont="1" applyFill="1" applyBorder="1" applyAlignment="1">
      <alignment horizontal="left" vertical="center" indent="1"/>
    </xf>
    <xf numFmtId="176" fontId="23" fillId="35" borderId="11" xfId="42" applyNumberFormat="1" applyFont="1" applyFill="1" applyBorder="1" applyAlignment="1">
      <alignment horizontal="left" vertical="center" wrapText="1" indent="1"/>
    </xf>
    <xf numFmtId="176" fontId="23" fillId="35" borderId="14" xfId="42" applyNumberFormat="1" applyFont="1" applyFill="1" applyBorder="1" applyAlignment="1">
      <alignment horizontal="left" vertical="center" wrapText="1" indent="1"/>
    </xf>
    <xf numFmtId="176" fontId="23" fillId="35" borderId="16" xfId="42" applyNumberFormat="1" applyFont="1" applyFill="1" applyBorder="1" applyAlignment="1">
      <alignment horizontal="left" vertical="center" indent="1"/>
    </xf>
    <xf numFmtId="176" fontId="23" fillId="35" borderId="17" xfId="42" applyNumberFormat="1" applyFont="1" applyFill="1" applyBorder="1" applyAlignment="1">
      <alignment horizontal="left" vertical="center" indent="1"/>
    </xf>
    <xf numFmtId="176" fontId="23" fillId="35" borderId="16" xfId="42" applyNumberFormat="1" applyFont="1" applyFill="1" applyBorder="1" applyAlignment="1">
      <alignment horizontal="left" vertical="center" wrapText="1" indent="1"/>
    </xf>
    <xf numFmtId="176" fontId="23" fillId="35" borderId="19" xfId="42" applyNumberFormat="1" applyFont="1" applyFill="1" applyBorder="1" applyAlignment="1">
      <alignment horizontal="left" vertical="center" wrapText="1" indent="1"/>
    </xf>
    <xf numFmtId="0" fontId="25" fillId="0" borderId="0" xfId="42" applyFont="1" applyAlignment="1">
      <alignment horizontal="left" vertical="center" wrapText="1"/>
    </xf>
    <xf numFmtId="176" fontId="23" fillId="35" borderId="16" xfId="42" applyNumberFormat="1" applyFont="1" applyFill="1" applyBorder="1" applyAlignment="1">
      <alignment horizontal="left" vertical="center" indent="1" shrinkToFit="1"/>
    </xf>
    <xf numFmtId="176" fontId="23" fillId="35" borderId="19" xfId="42" applyNumberFormat="1" applyFont="1" applyFill="1" applyBorder="1" applyAlignment="1">
      <alignment horizontal="left" vertical="center" indent="1" shrinkToFit="1"/>
    </xf>
    <xf numFmtId="176" fontId="23" fillId="35" borderId="21" xfId="42" applyNumberFormat="1" applyFont="1" applyFill="1" applyBorder="1" applyAlignment="1">
      <alignment horizontal="left" vertical="center" indent="1"/>
    </xf>
    <xf numFmtId="176" fontId="23" fillId="35" borderId="22" xfId="42" applyNumberFormat="1" applyFont="1" applyFill="1" applyBorder="1" applyAlignment="1">
      <alignment horizontal="left" vertical="center" indent="1"/>
    </xf>
    <xf numFmtId="31" fontId="23" fillId="35" borderId="21" xfId="42" applyNumberFormat="1" applyFont="1" applyFill="1" applyBorder="1" applyAlignment="1">
      <alignment horizontal="left" vertical="center" wrapText="1" indent="1"/>
    </xf>
    <xf numFmtId="0" fontId="23" fillId="35" borderId="21" xfId="42" applyFont="1" applyFill="1" applyBorder="1" applyAlignment="1">
      <alignment horizontal="left" vertical="center" wrapText="1" indent="1"/>
    </xf>
    <xf numFmtId="0" fontId="23" fillId="35" borderId="24" xfId="42" applyFont="1" applyFill="1" applyBorder="1" applyAlignment="1">
      <alignment horizontal="left" vertical="center" wrapText="1" indent="1"/>
    </xf>
    <xf numFmtId="0" fontId="22" fillId="0" borderId="47" xfId="42" applyFont="1" applyBorder="1" applyAlignment="1">
      <alignment horizontal="center" vertical="center"/>
    </xf>
    <xf numFmtId="0" fontId="22" fillId="0" borderId="50" xfId="42" applyFont="1" applyBorder="1" applyAlignment="1">
      <alignment horizontal="center" vertical="center"/>
    </xf>
    <xf numFmtId="0" fontId="22" fillId="0" borderId="51" xfId="42" applyFont="1" applyBorder="1" applyAlignment="1">
      <alignment horizontal="center" vertical="center"/>
    </xf>
    <xf numFmtId="0" fontId="37" fillId="41" borderId="62" xfId="43" applyFont="1" applyFill="1" applyBorder="1" applyAlignment="1">
      <alignment horizontal="center" vertical="center"/>
    </xf>
    <xf numFmtId="0" fontId="37" fillId="41" borderId="26" xfId="43" applyFont="1" applyFill="1" applyBorder="1" applyAlignment="1">
      <alignment horizontal="center" vertical="center"/>
    </xf>
    <xf numFmtId="0" fontId="40" fillId="43" borderId="74" xfId="43" applyFont="1" applyFill="1" applyBorder="1" applyAlignment="1">
      <alignment horizontal="center" vertical="center"/>
    </xf>
    <xf numFmtId="0" fontId="40" fillId="43" borderId="75" xfId="43" applyFont="1" applyFill="1" applyBorder="1" applyAlignment="1">
      <alignment horizontal="center" vertical="center"/>
    </xf>
    <xf numFmtId="0" fontId="36" fillId="0" borderId="54" xfId="43" applyFont="1" applyBorder="1" applyAlignment="1">
      <alignment horizontal="center" vertical="center"/>
    </xf>
    <xf numFmtId="0" fontId="36" fillId="0" borderId="55" xfId="43" applyFont="1" applyBorder="1" applyAlignment="1">
      <alignment horizontal="center" vertical="center"/>
    </xf>
    <xf numFmtId="0" fontId="36" fillId="0" borderId="56" xfId="43" applyFont="1" applyBorder="1" applyAlignment="1">
      <alignment horizontal="center" vertical="center"/>
    </xf>
    <xf numFmtId="0" fontId="36" fillId="0" borderId="57" xfId="43" applyFont="1" applyBorder="1" applyAlignment="1">
      <alignment horizontal="center" vertical="center"/>
    </xf>
    <xf numFmtId="0" fontId="36" fillId="0" borderId="0" xfId="43" applyFont="1" applyAlignment="1">
      <alignment horizontal="center" vertical="center"/>
    </xf>
    <xf numFmtId="0" fontId="36" fillId="0" borderId="58" xfId="43" applyFont="1" applyBorder="1" applyAlignment="1">
      <alignment horizontal="center" vertical="center"/>
    </xf>
    <xf numFmtId="0" fontId="24" fillId="0" borderId="59" xfId="43" applyBorder="1" applyAlignment="1">
      <alignment horizontal="right" indent="2"/>
    </xf>
    <xf numFmtId="0" fontId="24" fillId="0" borderId="60" xfId="43" applyBorder="1" applyAlignment="1">
      <alignment horizontal="right" indent="2"/>
    </xf>
    <xf numFmtId="0" fontId="24" fillId="0" borderId="61" xfId="43" applyBorder="1" applyAlignment="1">
      <alignment horizontal="right" indent="2"/>
    </xf>
    <xf numFmtId="0" fontId="37" fillId="40" borderId="62" xfId="43" applyFont="1" applyFill="1" applyBorder="1" applyAlignment="1">
      <alignment horizontal="center" vertical="center"/>
    </xf>
    <xf numFmtId="0" fontId="37" fillId="40" borderId="26" xfId="43" applyFont="1" applyFill="1" applyBorder="1" applyAlignment="1">
      <alignment horizontal="center" vertical="center"/>
    </xf>
    <xf numFmtId="0" fontId="37" fillId="42" borderId="62" xfId="43" applyFont="1" applyFill="1" applyBorder="1" applyAlignment="1">
      <alignment horizontal="center" vertical="center"/>
    </xf>
    <xf numFmtId="0" fontId="37" fillId="42" borderId="26" xfId="43" applyFont="1" applyFill="1" applyBorder="1" applyAlignment="1">
      <alignment horizontal="center" vertical="center"/>
    </xf>
    <xf numFmtId="0" fontId="38" fillId="41" borderId="62" xfId="43" applyFont="1" applyFill="1" applyBorder="1" applyAlignment="1">
      <alignment horizontal="center" vertical="center"/>
    </xf>
    <xf numFmtId="0" fontId="38" fillId="41" borderId="26" xfId="43" applyFont="1" applyFill="1" applyBorder="1" applyAlignment="1">
      <alignment horizontal="center" vertical="center"/>
    </xf>
    <xf numFmtId="0" fontId="24" fillId="0" borderId="0" xfId="43" applyAlignment="1">
      <alignment horizontal="center" vertical="center"/>
    </xf>
    <xf numFmtId="0" fontId="41" fillId="44" borderId="70" xfId="43" applyFont="1" applyFill="1" applyBorder="1" applyAlignment="1">
      <alignment horizontal="center" vertical="center"/>
    </xf>
    <xf numFmtId="0" fontId="42" fillId="44" borderId="77" xfId="43" applyFont="1" applyFill="1" applyBorder="1" applyAlignment="1">
      <alignment horizontal="center" vertical="center"/>
    </xf>
    <xf numFmtId="0" fontId="41" fillId="44" borderId="78" xfId="43" applyFont="1" applyFill="1" applyBorder="1" applyAlignment="1">
      <alignment horizontal="center" vertical="center"/>
    </xf>
    <xf numFmtId="0" fontId="42" fillId="44" borderId="79" xfId="43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37" fillId="39" borderId="64" xfId="43" applyFont="1" applyFill="1" applyBorder="1" applyAlignment="1">
      <alignment horizontal="center" vertical="center"/>
    </xf>
    <xf numFmtId="0" fontId="37" fillId="39" borderId="67" xfId="43" applyFont="1" applyFill="1" applyBorder="1" applyAlignment="1">
      <alignment horizontal="center" vertical="center"/>
    </xf>
    <xf numFmtId="0" fontId="37" fillId="39" borderId="69" xfId="43" applyFont="1" applyFill="1" applyBorder="1" applyAlignment="1">
      <alignment horizontal="center" vertical="center"/>
    </xf>
    <xf numFmtId="0" fontId="37" fillId="39" borderId="72" xfId="43" applyFont="1" applyFill="1" applyBorder="1" applyAlignment="1">
      <alignment horizontal="center" vertical="center"/>
    </xf>
    <xf numFmtId="0" fontId="24" fillId="0" borderId="0" xfId="43" applyAlignment="1">
      <alignment horizontal="left" vertical="center" wrapText="1"/>
    </xf>
  </cellXfs>
  <cellStyles count="47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쉼표 [0]" xfId="45" builtinId="6"/>
    <cellStyle name="쉼표 [0] 2" xfId="46" xr:uid="{312F46C3-1F1C-4FB6-A476-5F50F76B2F12}"/>
    <cellStyle name="쉼표 [0] 2 2" xfId="44" xr:uid="{00000000-0005-0000-0000-00001F000000}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3" xr:uid="{00000000-0005-0000-0000-00002B000000}"/>
    <cellStyle name="표준 2 2" xfId="42" xr:uid="{00000000-0005-0000-0000-00002C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424961</xdr:colOff>
      <xdr:row>1</xdr:row>
      <xdr:rowOff>43414</xdr:rowOff>
    </xdr:from>
    <xdr:to>
      <xdr:col>9</xdr:col>
      <xdr:colOff>1047751</xdr:colOff>
      <xdr:row>4</xdr:row>
      <xdr:rowOff>190500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5364AE15-49FE-4D59-B600-AD675819C1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61" t="42794" r="36934" b="38275"/>
        <a:stretch/>
      </xdr:blipFill>
      <xdr:spPr>
        <a:xfrm>
          <a:off x="7502036" y="529189"/>
          <a:ext cx="622790" cy="6519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424961</xdr:colOff>
      <xdr:row>1</xdr:row>
      <xdr:rowOff>43414</xdr:rowOff>
    </xdr:from>
    <xdr:to>
      <xdr:col>9</xdr:col>
      <xdr:colOff>1047751</xdr:colOff>
      <xdr:row>4</xdr:row>
      <xdr:rowOff>190500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44E7BA6B-977D-4F07-A853-80E4254AA5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61" t="42794" r="36934" b="38275"/>
        <a:stretch/>
      </xdr:blipFill>
      <xdr:spPr>
        <a:xfrm>
          <a:off x="7502036" y="529189"/>
          <a:ext cx="622790" cy="651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6413-E817-47AE-8F95-271EA96BEAC1}">
  <sheetPr>
    <tabColor rgb="FFFF0000"/>
  </sheetPr>
  <dimension ref="B1:M44"/>
  <sheetViews>
    <sheetView view="pageBreakPreview" zoomScaleNormal="100" zoomScaleSheetLayoutView="100" workbookViewId="0">
      <selection activeCell="C28" sqref="C28:G28"/>
    </sheetView>
  </sheetViews>
  <sheetFormatPr defaultRowHeight="16.5"/>
  <cols>
    <col min="1" max="1" width="1.75" style="1" customWidth="1"/>
    <col min="2" max="2" width="10.625" style="1" customWidth="1"/>
    <col min="3" max="3" width="16.75" style="1" customWidth="1"/>
    <col min="4" max="5" width="14.25" style="1" customWidth="1"/>
    <col min="6" max="6" width="10.625" style="1" customWidth="1"/>
    <col min="7" max="8" width="6.875" style="1" customWidth="1"/>
    <col min="9" max="9" width="10.875" style="1" customWidth="1"/>
    <col min="10" max="10" width="21.25" style="1" customWidth="1"/>
    <col min="11" max="11" width="9" style="1"/>
    <col min="12" max="13" width="13" style="31" bestFit="1" customWidth="1"/>
    <col min="14" max="16384" width="9" style="1"/>
  </cols>
  <sheetData>
    <row r="1" spans="2:10" ht="38.25">
      <c r="B1" s="117" t="s">
        <v>28</v>
      </c>
      <c r="C1" s="118"/>
      <c r="D1" s="118"/>
      <c r="E1" s="118"/>
      <c r="F1" s="118"/>
      <c r="G1" s="118"/>
      <c r="H1" s="118"/>
      <c r="I1" s="118"/>
      <c r="J1" s="118"/>
    </row>
    <row r="2" spans="2:10" ht="6.75" customHeight="1">
      <c r="B2" s="119"/>
      <c r="C2" s="119"/>
      <c r="D2" s="119"/>
      <c r="E2" s="119"/>
      <c r="F2" s="119"/>
      <c r="G2" s="119"/>
      <c r="H2" s="119"/>
      <c r="I2" s="119"/>
      <c r="J2" s="119"/>
    </row>
    <row r="3" spans="2:10" ht="16.5" customHeight="1">
      <c r="B3" s="2" t="s">
        <v>0</v>
      </c>
      <c r="C3" s="120" t="s">
        <v>32</v>
      </c>
      <c r="D3" s="120"/>
      <c r="E3" s="121"/>
      <c r="F3" s="3" t="s">
        <v>0</v>
      </c>
      <c r="G3" s="122" t="s">
        <v>33</v>
      </c>
      <c r="H3" s="122"/>
      <c r="I3" s="122"/>
      <c r="J3" s="123"/>
    </row>
    <row r="4" spans="2:10" ht="16.5" customHeight="1">
      <c r="B4" s="4"/>
      <c r="C4" s="124"/>
      <c r="D4" s="124"/>
      <c r="E4" s="125"/>
      <c r="F4" s="5" t="s">
        <v>1</v>
      </c>
      <c r="G4" s="126" t="s">
        <v>34</v>
      </c>
      <c r="H4" s="126"/>
      <c r="I4" s="126"/>
      <c r="J4" s="127"/>
    </row>
    <row r="5" spans="2:10">
      <c r="B5" s="4" t="s">
        <v>2</v>
      </c>
      <c r="C5" s="124" t="s">
        <v>3</v>
      </c>
      <c r="D5" s="124"/>
      <c r="E5" s="125"/>
      <c r="F5" s="5" t="s">
        <v>2</v>
      </c>
      <c r="G5" s="129" t="s">
        <v>35</v>
      </c>
      <c r="H5" s="129"/>
      <c r="I5" s="129"/>
      <c r="J5" s="130"/>
    </row>
    <row r="6" spans="2:10" ht="16.5" customHeight="1">
      <c r="B6" s="4" t="s">
        <v>4</v>
      </c>
      <c r="C6" s="124" t="s">
        <v>36</v>
      </c>
      <c r="D6" s="124"/>
      <c r="E6" s="125"/>
      <c r="F6" s="5" t="s">
        <v>5</v>
      </c>
      <c r="G6" s="126" t="s">
        <v>6</v>
      </c>
      <c r="H6" s="126"/>
      <c r="I6" s="126"/>
      <c r="J6" s="127"/>
    </row>
    <row r="7" spans="2:10">
      <c r="B7" s="6" t="s">
        <v>5</v>
      </c>
      <c r="C7" s="131" t="s">
        <v>37</v>
      </c>
      <c r="D7" s="131"/>
      <c r="E7" s="132"/>
      <c r="F7" s="7" t="s">
        <v>7</v>
      </c>
      <c r="G7" s="133">
        <v>45295</v>
      </c>
      <c r="H7" s="134"/>
      <c r="I7" s="134"/>
      <c r="J7" s="135"/>
    </row>
    <row r="8" spans="2:10" ht="9.75" customHeight="1">
      <c r="B8" s="8"/>
      <c r="C8" s="8"/>
      <c r="D8" s="8"/>
      <c r="E8" s="8"/>
      <c r="F8" s="9"/>
      <c r="G8" s="10"/>
      <c r="H8" s="10"/>
      <c r="I8" s="10"/>
      <c r="J8" s="10"/>
    </row>
    <row r="9" spans="2:10" ht="16.5" customHeight="1">
      <c r="B9" s="128" t="str">
        <f>"『"&amp;C12&amp;"』사업에 대한 산출내역서를 아래와 같이 제출합니다."</f>
        <v>『3차년도 산학협력 실습중심 딥러닝 겨울부트캠프』사업에 대한 산출내역서를 아래와 같이 제출합니다.</v>
      </c>
      <c r="C9" s="128"/>
      <c r="D9" s="128"/>
      <c r="E9" s="128"/>
      <c r="F9" s="128"/>
      <c r="G9" s="128"/>
      <c r="H9" s="128"/>
      <c r="I9" s="128"/>
      <c r="J9" s="128"/>
    </row>
    <row r="10" spans="2:10">
      <c r="B10" s="128"/>
      <c r="C10" s="128"/>
      <c r="D10" s="128"/>
      <c r="E10" s="128"/>
      <c r="F10" s="128"/>
      <c r="G10" s="128"/>
      <c r="H10" s="128"/>
      <c r="I10" s="128"/>
      <c r="J10" s="128"/>
    </row>
    <row r="11" spans="2:10">
      <c r="B11" s="109" t="s">
        <v>8</v>
      </c>
      <c r="C11" s="110"/>
      <c r="D11" s="110"/>
      <c r="E11" s="110"/>
      <c r="F11" s="110"/>
      <c r="G11" s="110"/>
      <c r="H11" s="110"/>
      <c r="I11" s="110"/>
      <c r="J11" s="110"/>
    </row>
    <row r="12" spans="2:10">
      <c r="B12" s="11" t="s">
        <v>9</v>
      </c>
      <c r="C12" s="111" t="s">
        <v>38</v>
      </c>
      <c r="D12" s="111"/>
      <c r="E12" s="111"/>
      <c r="F12" s="111"/>
      <c r="G12" s="111"/>
      <c r="H12" s="111"/>
      <c r="I12" s="111"/>
      <c r="J12" s="111"/>
    </row>
    <row r="13" spans="2:10">
      <c r="B13" s="11" t="s">
        <v>10</v>
      </c>
      <c r="C13" s="112">
        <v>45317</v>
      </c>
      <c r="D13" s="112"/>
      <c r="E13" s="112"/>
      <c r="F13" s="112"/>
      <c r="G13" s="112"/>
      <c r="H13" s="112"/>
      <c r="I13" s="112"/>
      <c r="J13" s="112"/>
    </row>
    <row r="14" spans="2:10">
      <c r="B14" s="11" t="s">
        <v>29</v>
      </c>
      <c r="C14" s="12" t="s">
        <v>91</v>
      </c>
      <c r="D14" s="13"/>
      <c r="E14" s="14"/>
      <c r="F14" s="14"/>
      <c r="G14" s="15"/>
      <c r="H14" s="14"/>
      <c r="I14" s="14"/>
      <c r="J14" s="14"/>
    </row>
    <row r="15" spans="2:10" ht="17.25" thickBot="1">
      <c r="B15" s="11" t="s">
        <v>30</v>
      </c>
      <c r="C15" s="16"/>
      <c r="D15" s="17"/>
      <c r="E15" s="17"/>
      <c r="F15" s="17"/>
      <c r="G15" s="17"/>
      <c r="H15" s="17"/>
      <c r="I15" s="18"/>
      <c r="J15" s="19"/>
    </row>
    <row r="16" spans="2:10" ht="24.95" customHeight="1" thickBot="1">
      <c r="B16" s="20" t="s">
        <v>11</v>
      </c>
      <c r="C16" s="20" t="s">
        <v>12</v>
      </c>
      <c r="D16" s="113" t="s">
        <v>13</v>
      </c>
      <c r="E16" s="114"/>
      <c r="F16" s="20" t="s">
        <v>14</v>
      </c>
      <c r="G16" s="20" t="s">
        <v>15</v>
      </c>
      <c r="H16" s="20" t="s">
        <v>16</v>
      </c>
      <c r="I16" s="20" t="s">
        <v>17</v>
      </c>
      <c r="J16" s="20" t="s">
        <v>18</v>
      </c>
    </row>
    <row r="17" spans="2:10" ht="24.95" customHeight="1">
      <c r="B17" s="92" t="s">
        <v>39</v>
      </c>
      <c r="C17" s="105" t="s">
        <v>41</v>
      </c>
      <c r="D17" s="94" t="s">
        <v>44</v>
      </c>
      <c r="E17" s="95"/>
      <c r="F17" s="22">
        <v>2936000</v>
      </c>
      <c r="G17" s="23">
        <v>1</v>
      </c>
      <c r="H17" s="24" t="s">
        <v>42</v>
      </c>
      <c r="I17" s="25">
        <f>F17*G17</f>
        <v>2936000</v>
      </c>
      <c r="J17" s="115"/>
    </row>
    <row r="18" spans="2:10" ht="24.95" customHeight="1">
      <c r="B18" s="102"/>
      <c r="C18" s="106"/>
      <c r="D18" s="100" t="s">
        <v>43</v>
      </c>
      <c r="E18" s="101"/>
      <c r="F18" s="26">
        <v>3300000</v>
      </c>
      <c r="G18" s="27">
        <v>1</v>
      </c>
      <c r="H18" s="28" t="s">
        <v>21</v>
      </c>
      <c r="I18" s="29">
        <f>F18*G18</f>
        <v>3300000</v>
      </c>
      <c r="J18" s="116"/>
    </row>
    <row r="19" spans="2:10" ht="24.95" customHeight="1" thickBot="1">
      <c r="B19" s="93"/>
      <c r="C19" s="96" t="s">
        <v>19</v>
      </c>
      <c r="D19" s="97"/>
      <c r="E19" s="97"/>
      <c r="F19" s="97"/>
      <c r="G19" s="97"/>
      <c r="H19" s="80">
        <f>SUM(I17:I18)</f>
        <v>6236000</v>
      </c>
      <c r="I19" s="81"/>
      <c r="J19" s="30" t="s">
        <v>20</v>
      </c>
    </row>
    <row r="20" spans="2:10" ht="24.95" customHeight="1">
      <c r="B20" s="92" t="s">
        <v>40</v>
      </c>
      <c r="C20" s="107" t="s">
        <v>45</v>
      </c>
      <c r="D20" s="100" t="s">
        <v>47</v>
      </c>
      <c r="E20" s="101"/>
      <c r="F20" s="22">
        <v>85000</v>
      </c>
      <c r="G20" s="27">
        <v>144</v>
      </c>
      <c r="H20" s="28" t="s">
        <v>22</v>
      </c>
      <c r="I20" s="29">
        <f>F20*G20</f>
        <v>12240000</v>
      </c>
      <c r="J20" s="32"/>
    </row>
    <row r="21" spans="2:10" ht="24.95" customHeight="1">
      <c r="B21" s="102"/>
      <c r="C21" s="108"/>
      <c r="D21" s="100" t="s">
        <v>48</v>
      </c>
      <c r="E21" s="101"/>
      <c r="F21" s="26">
        <v>85000</v>
      </c>
      <c r="G21" s="27">
        <v>184</v>
      </c>
      <c r="H21" s="28" t="s">
        <v>22</v>
      </c>
      <c r="I21" s="29">
        <f>F21*G21</f>
        <v>15640000</v>
      </c>
      <c r="J21" s="32"/>
    </row>
    <row r="22" spans="2:10" ht="24.95" customHeight="1">
      <c r="B22" s="102"/>
      <c r="C22" s="35" t="s">
        <v>46</v>
      </c>
      <c r="D22" s="100" t="s">
        <v>49</v>
      </c>
      <c r="E22" s="101"/>
      <c r="F22" s="26">
        <v>1665600</v>
      </c>
      <c r="G22" s="27">
        <v>5</v>
      </c>
      <c r="H22" s="28" t="s">
        <v>21</v>
      </c>
      <c r="I22" s="29">
        <f>F22*G22</f>
        <v>8328000</v>
      </c>
      <c r="J22" s="32"/>
    </row>
    <row r="23" spans="2:10" ht="24.95" customHeight="1" thickBot="1">
      <c r="B23" s="93"/>
      <c r="C23" s="96" t="s">
        <v>23</v>
      </c>
      <c r="D23" s="97"/>
      <c r="E23" s="97"/>
      <c r="F23" s="97"/>
      <c r="G23" s="97"/>
      <c r="H23" s="80">
        <f>SUM(I20:I22)</f>
        <v>36208000</v>
      </c>
      <c r="I23" s="81"/>
      <c r="J23" s="30" t="s">
        <v>20</v>
      </c>
    </row>
    <row r="24" spans="2:10" ht="24.95" customHeight="1">
      <c r="B24" s="92" t="s">
        <v>80</v>
      </c>
      <c r="C24" s="21" t="s">
        <v>81</v>
      </c>
      <c r="D24" s="94" t="s">
        <v>82</v>
      </c>
      <c r="E24" s="95"/>
      <c r="F24" s="22">
        <v>200000</v>
      </c>
      <c r="G24" s="23">
        <v>2</v>
      </c>
      <c r="H24" s="24" t="s">
        <v>83</v>
      </c>
      <c r="I24" s="25">
        <f>F24*G24</f>
        <v>400000</v>
      </c>
      <c r="J24" s="38"/>
    </row>
    <row r="25" spans="2:10" ht="24.95" customHeight="1">
      <c r="B25" s="102"/>
      <c r="C25" s="103" t="s">
        <v>59</v>
      </c>
      <c r="D25" s="100" t="s">
        <v>50</v>
      </c>
      <c r="E25" s="101"/>
      <c r="F25" s="26">
        <v>35416</v>
      </c>
      <c r="G25" s="27">
        <v>1</v>
      </c>
      <c r="H25" s="28" t="s">
        <v>55</v>
      </c>
      <c r="I25" s="29">
        <f>F25*G25</f>
        <v>35416</v>
      </c>
      <c r="J25" s="39"/>
    </row>
    <row r="26" spans="2:10" ht="24.95" customHeight="1">
      <c r="B26" s="102"/>
      <c r="C26" s="103"/>
      <c r="D26" s="100" t="s">
        <v>60</v>
      </c>
      <c r="E26" s="101"/>
      <c r="F26" s="26">
        <v>50000</v>
      </c>
      <c r="G26" s="27">
        <v>2</v>
      </c>
      <c r="H26" s="28" t="s">
        <v>55</v>
      </c>
      <c r="I26" s="29">
        <f>F26*G26</f>
        <v>100000</v>
      </c>
      <c r="J26" s="39"/>
    </row>
    <row r="27" spans="2:10" ht="24.95" customHeight="1">
      <c r="B27" s="102"/>
      <c r="C27" s="104"/>
      <c r="D27" s="100" t="s">
        <v>51</v>
      </c>
      <c r="E27" s="101"/>
      <c r="F27" s="26">
        <v>55170</v>
      </c>
      <c r="G27" s="27">
        <v>2</v>
      </c>
      <c r="H27" s="28" t="s">
        <v>54</v>
      </c>
      <c r="I27" s="29">
        <f>F27*G27</f>
        <v>110340</v>
      </c>
      <c r="J27" s="37"/>
    </row>
    <row r="28" spans="2:10" ht="24.95" customHeight="1" thickBot="1">
      <c r="B28" s="93"/>
      <c r="C28" s="96" t="s">
        <v>24</v>
      </c>
      <c r="D28" s="97"/>
      <c r="E28" s="97"/>
      <c r="F28" s="97"/>
      <c r="G28" s="97"/>
      <c r="H28" s="80">
        <f>SUM(I24:I27)</f>
        <v>645756</v>
      </c>
      <c r="I28" s="81"/>
      <c r="J28" s="30" t="s">
        <v>20</v>
      </c>
    </row>
    <row r="29" spans="2:10" ht="24.95" customHeight="1">
      <c r="B29" s="92" t="s">
        <v>56</v>
      </c>
      <c r="C29" s="35" t="s">
        <v>52</v>
      </c>
      <c r="D29" s="100" t="s">
        <v>53</v>
      </c>
      <c r="E29" s="101"/>
      <c r="F29" s="26">
        <v>10000</v>
      </c>
      <c r="G29" s="27">
        <v>45</v>
      </c>
      <c r="H29" s="28" t="s">
        <v>54</v>
      </c>
      <c r="I29" s="29">
        <f>F29*G29</f>
        <v>450000</v>
      </c>
      <c r="J29" s="32"/>
    </row>
    <row r="30" spans="2:10" ht="24.95" customHeight="1" thickBot="1">
      <c r="B30" s="93"/>
      <c r="C30" s="96" t="s">
        <v>23</v>
      </c>
      <c r="D30" s="97"/>
      <c r="E30" s="97"/>
      <c r="F30" s="97"/>
      <c r="G30" s="97"/>
      <c r="H30" s="80">
        <f>SUM(I29)</f>
        <v>450000</v>
      </c>
      <c r="I30" s="81"/>
      <c r="J30" s="30" t="s">
        <v>20</v>
      </c>
    </row>
    <row r="31" spans="2:10" ht="24.95" customHeight="1">
      <c r="B31" s="92" t="s">
        <v>57</v>
      </c>
      <c r="C31" s="21" t="s">
        <v>25</v>
      </c>
      <c r="D31" s="94" t="s">
        <v>69</v>
      </c>
      <c r="E31" s="95"/>
      <c r="F31" s="22">
        <f>(H23+H28+H19+H30)*20%</f>
        <v>8707951.2000000011</v>
      </c>
      <c r="G31" s="23">
        <v>1</v>
      </c>
      <c r="H31" s="24" t="s">
        <v>21</v>
      </c>
      <c r="I31" s="25">
        <f t="shared" ref="I31" si="0">F31*G31</f>
        <v>8707951.2000000011</v>
      </c>
      <c r="J31" s="36"/>
    </row>
    <row r="32" spans="2:10" ht="24.95" customHeight="1" thickBot="1">
      <c r="B32" s="93"/>
      <c r="C32" s="96" t="s">
        <v>92</v>
      </c>
      <c r="D32" s="97"/>
      <c r="E32" s="97"/>
      <c r="F32" s="97"/>
      <c r="G32" s="97"/>
      <c r="H32" s="80">
        <f>I31</f>
        <v>8707951.2000000011</v>
      </c>
      <c r="I32" s="81"/>
      <c r="J32" s="30" t="s">
        <v>20</v>
      </c>
    </row>
    <row r="33" spans="2:10" ht="24.95" customHeight="1">
      <c r="B33" s="92" t="s">
        <v>93</v>
      </c>
      <c r="C33" s="21"/>
      <c r="D33" s="94"/>
      <c r="E33" s="95"/>
      <c r="F33" s="22"/>
      <c r="G33" s="23"/>
      <c r="H33" s="73">
        <v>51500000</v>
      </c>
      <c r="I33" s="74"/>
      <c r="J33" s="36" t="s">
        <v>94</v>
      </c>
    </row>
    <row r="34" spans="2:10" ht="24.95" customHeight="1" thickBot="1">
      <c r="B34" s="93"/>
      <c r="C34" s="96" t="s">
        <v>93</v>
      </c>
      <c r="D34" s="97"/>
      <c r="E34" s="97"/>
      <c r="F34" s="97"/>
      <c r="G34" s="97"/>
      <c r="H34" s="98">
        <f>H33</f>
        <v>51500000</v>
      </c>
      <c r="I34" s="99"/>
      <c r="J34" s="30" t="s">
        <v>20</v>
      </c>
    </row>
    <row r="35" spans="2:10" ht="24.95" customHeight="1">
      <c r="B35" s="88" t="s">
        <v>31</v>
      </c>
      <c r="C35" s="89"/>
      <c r="D35" s="89"/>
      <c r="E35" s="89"/>
      <c r="F35" s="89"/>
      <c r="G35" s="89"/>
      <c r="H35" s="90">
        <v>51500000</v>
      </c>
      <c r="I35" s="91"/>
      <c r="J35" s="91"/>
    </row>
    <row r="36" spans="2:10" ht="24.95" customHeight="1">
      <c r="B36" s="82"/>
      <c r="C36" s="83"/>
      <c r="D36" s="83"/>
      <c r="E36" s="83"/>
      <c r="F36" s="83"/>
      <c r="G36" s="83"/>
      <c r="H36" s="83"/>
      <c r="I36" s="83"/>
      <c r="J36" s="84"/>
    </row>
    <row r="37" spans="2:10" ht="24.95" customHeight="1">
      <c r="B37" s="75" t="s">
        <v>26</v>
      </c>
      <c r="C37" s="76"/>
      <c r="D37" s="76"/>
      <c r="E37" s="76"/>
      <c r="F37" s="76"/>
      <c r="G37" s="76"/>
      <c r="H37" s="85">
        <v>46818182</v>
      </c>
      <c r="I37" s="86"/>
      <c r="J37" s="87"/>
    </row>
    <row r="38" spans="2:10" ht="24.95" customHeight="1">
      <c r="B38" s="75" t="s">
        <v>27</v>
      </c>
      <c r="C38" s="76"/>
      <c r="D38" s="76"/>
      <c r="E38" s="76"/>
      <c r="F38" s="76"/>
      <c r="G38" s="76"/>
      <c r="H38" s="77">
        <v>4681818</v>
      </c>
      <c r="I38" s="78"/>
      <c r="J38" s="79"/>
    </row>
    <row r="39" spans="2:10" ht="24.95" customHeight="1"/>
    <row r="40" spans="2:10" ht="24.95" customHeight="1"/>
    <row r="41" spans="2:10" ht="24.95" customHeight="1"/>
    <row r="42" spans="2:10" ht="24.95" customHeight="1"/>
    <row r="43" spans="2:10" ht="24.95" customHeight="1">
      <c r="B43" s="33"/>
      <c r="C43" s="33"/>
      <c r="D43" s="33"/>
      <c r="E43" s="33"/>
      <c r="F43" s="33"/>
      <c r="G43" s="33"/>
      <c r="H43" s="34"/>
      <c r="I43" s="34"/>
      <c r="J43" s="34"/>
    </row>
    <row r="44" spans="2:10" ht="24.95" customHeight="1"/>
  </sheetData>
  <mergeCells count="59">
    <mergeCell ref="B9:J10"/>
    <mergeCell ref="C5:E5"/>
    <mergeCell ref="G5:J5"/>
    <mergeCell ref="C6:E6"/>
    <mergeCell ref="G6:J6"/>
    <mergeCell ref="C7:E7"/>
    <mergeCell ref="G7:J7"/>
    <mergeCell ref="B1:J1"/>
    <mergeCell ref="B2:J2"/>
    <mergeCell ref="C3:E3"/>
    <mergeCell ref="G3:J3"/>
    <mergeCell ref="C4:E4"/>
    <mergeCell ref="G4:J4"/>
    <mergeCell ref="B11:J11"/>
    <mergeCell ref="C12:J12"/>
    <mergeCell ref="C13:J13"/>
    <mergeCell ref="D16:E16"/>
    <mergeCell ref="H19:I19"/>
    <mergeCell ref="J17:J18"/>
    <mergeCell ref="H23:I23"/>
    <mergeCell ref="B17:B19"/>
    <mergeCell ref="C17:C18"/>
    <mergeCell ref="D17:E17"/>
    <mergeCell ref="D18:E18"/>
    <mergeCell ref="C19:G19"/>
    <mergeCell ref="B20:B23"/>
    <mergeCell ref="C20:C21"/>
    <mergeCell ref="D20:E20"/>
    <mergeCell ref="D21:E21"/>
    <mergeCell ref="D22:E22"/>
    <mergeCell ref="C23:G23"/>
    <mergeCell ref="H28:I28"/>
    <mergeCell ref="B29:B30"/>
    <mergeCell ref="D29:E29"/>
    <mergeCell ref="C30:G30"/>
    <mergeCell ref="H30:I30"/>
    <mergeCell ref="B24:B28"/>
    <mergeCell ref="D24:E24"/>
    <mergeCell ref="D26:E26"/>
    <mergeCell ref="D27:E27"/>
    <mergeCell ref="C28:G28"/>
    <mergeCell ref="D25:E25"/>
    <mergeCell ref="C25:C27"/>
    <mergeCell ref="H33:I33"/>
    <mergeCell ref="B38:G38"/>
    <mergeCell ref="H38:J38"/>
    <mergeCell ref="H32:I32"/>
    <mergeCell ref="B36:J36"/>
    <mergeCell ref="B37:G37"/>
    <mergeCell ref="H37:J37"/>
    <mergeCell ref="B35:G35"/>
    <mergeCell ref="H35:J35"/>
    <mergeCell ref="B31:B32"/>
    <mergeCell ref="D31:E31"/>
    <mergeCell ref="C32:G32"/>
    <mergeCell ref="B33:B34"/>
    <mergeCell ref="D33:E33"/>
    <mergeCell ref="C34:G34"/>
    <mergeCell ref="H34:I34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FC6C6-E195-4339-961E-DEA378267027}">
  <sheetPr>
    <tabColor rgb="FFFF0000"/>
  </sheetPr>
  <dimension ref="B1:M43"/>
  <sheetViews>
    <sheetView view="pageBreakPreview" topLeftCell="A9" zoomScaleNormal="100" zoomScaleSheetLayoutView="100" workbookViewId="0">
      <selection activeCell="I24" sqref="I24"/>
    </sheetView>
  </sheetViews>
  <sheetFormatPr defaultRowHeight="16.5"/>
  <cols>
    <col min="1" max="1" width="1.75" style="1" customWidth="1"/>
    <col min="2" max="2" width="10.625" style="1" customWidth="1"/>
    <col min="3" max="3" width="16.75" style="1" customWidth="1"/>
    <col min="4" max="5" width="14.25" style="1" customWidth="1"/>
    <col min="6" max="6" width="10.625" style="1" customWidth="1"/>
    <col min="7" max="8" width="6.875" style="1" customWidth="1"/>
    <col min="9" max="9" width="10.875" style="1" customWidth="1"/>
    <col min="10" max="10" width="21.25" style="1" customWidth="1"/>
    <col min="11" max="11" width="9" style="1"/>
    <col min="12" max="13" width="13" style="31" bestFit="1" customWidth="1"/>
    <col min="14" max="16384" width="9" style="1"/>
  </cols>
  <sheetData>
    <row r="1" spans="2:10" ht="38.25">
      <c r="B1" s="117" t="s">
        <v>28</v>
      </c>
      <c r="C1" s="118"/>
      <c r="D1" s="118"/>
      <c r="E1" s="118"/>
      <c r="F1" s="118"/>
      <c r="G1" s="118"/>
      <c r="H1" s="118"/>
      <c r="I1" s="118"/>
      <c r="J1" s="118"/>
    </row>
    <row r="2" spans="2:10" ht="6.75" customHeight="1">
      <c r="B2" s="119"/>
      <c r="C2" s="119"/>
      <c r="D2" s="119"/>
      <c r="E2" s="119"/>
      <c r="F2" s="119"/>
      <c r="G2" s="119"/>
      <c r="H2" s="119"/>
      <c r="I2" s="119"/>
      <c r="J2" s="119"/>
    </row>
    <row r="3" spans="2:10" ht="16.5" customHeight="1">
      <c r="B3" s="2" t="s">
        <v>0</v>
      </c>
      <c r="C3" s="120" t="s">
        <v>32</v>
      </c>
      <c r="D3" s="120"/>
      <c r="E3" s="121"/>
      <c r="F3" s="3" t="s">
        <v>0</v>
      </c>
      <c r="G3" s="122" t="s">
        <v>33</v>
      </c>
      <c r="H3" s="122"/>
      <c r="I3" s="122"/>
      <c r="J3" s="123"/>
    </row>
    <row r="4" spans="2:10" ht="16.5" customHeight="1">
      <c r="B4" s="4"/>
      <c r="C4" s="124"/>
      <c r="D4" s="124"/>
      <c r="E4" s="125"/>
      <c r="F4" s="5" t="s">
        <v>1</v>
      </c>
      <c r="G4" s="126" t="s">
        <v>34</v>
      </c>
      <c r="H4" s="126"/>
      <c r="I4" s="126"/>
      <c r="J4" s="127"/>
    </row>
    <row r="5" spans="2:10">
      <c r="B5" s="4" t="s">
        <v>2</v>
      </c>
      <c r="C5" s="124" t="s">
        <v>3</v>
      </c>
      <c r="D5" s="124"/>
      <c r="E5" s="125"/>
      <c r="F5" s="5" t="s">
        <v>2</v>
      </c>
      <c r="G5" s="129" t="s">
        <v>35</v>
      </c>
      <c r="H5" s="129"/>
      <c r="I5" s="129"/>
      <c r="J5" s="130"/>
    </row>
    <row r="6" spans="2:10" ht="16.5" customHeight="1">
      <c r="B6" s="4" t="s">
        <v>4</v>
      </c>
      <c r="C6" s="124" t="s">
        <v>36</v>
      </c>
      <c r="D6" s="124"/>
      <c r="E6" s="125"/>
      <c r="F6" s="5" t="s">
        <v>5</v>
      </c>
      <c r="G6" s="126" t="s">
        <v>6</v>
      </c>
      <c r="H6" s="126"/>
      <c r="I6" s="126"/>
      <c r="J6" s="127"/>
    </row>
    <row r="7" spans="2:10">
      <c r="B7" s="6" t="s">
        <v>5</v>
      </c>
      <c r="C7" s="131" t="s">
        <v>37</v>
      </c>
      <c r="D7" s="131"/>
      <c r="E7" s="132"/>
      <c r="F7" s="7" t="s">
        <v>7</v>
      </c>
      <c r="G7" s="133">
        <v>45289</v>
      </c>
      <c r="H7" s="134"/>
      <c r="I7" s="134"/>
      <c r="J7" s="135"/>
    </row>
    <row r="8" spans="2:10" ht="9.75" customHeight="1">
      <c r="B8" s="8"/>
      <c r="C8" s="8"/>
      <c r="D8" s="8"/>
      <c r="E8" s="8"/>
      <c r="F8" s="9"/>
      <c r="G8" s="10"/>
      <c r="H8" s="10"/>
      <c r="I8" s="10"/>
      <c r="J8" s="10"/>
    </row>
    <row r="9" spans="2:10" ht="16.5" customHeight="1">
      <c r="B9" s="128" t="str">
        <f>"『"&amp;C12&amp;"』사업에 대한 산출내역서를 아래와 같이 제출합니다."</f>
        <v>『3차년도 산학협력 실습중심 딥러닝 겨울부트캠프』사업에 대한 산출내역서를 아래와 같이 제출합니다.</v>
      </c>
      <c r="C9" s="128"/>
      <c r="D9" s="128"/>
      <c r="E9" s="128"/>
      <c r="F9" s="128"/>
      <c r="G9" s="128"/>
      <c r="H9" s="128"/>
      <c r="I9" s="128"/>
      <c r="J9" s="128"/>
    </row>
    <row r="10" spans="2:10">
      <c r="B10" s="128"/>
      <c r="C10" s="128"/>
      <c r="D10" s="128"/>
      <c r="E10" s="128"/>
      <c r="F10" s="128"/>
      <c r="G10" s="128"/>
      <c r="H10" s="128"/>
      <c r="I10" s="128"/>
      <c r="J10" s="128"/>
    </row>
    <row r="11" spans="2:10">
      <c r="B11" s="109" t="s">
        <v>8</v>
      </c>
      <c r="C11" s="110"/>
      <c r="D11" s="110"/>
      <c r="E11" s="110"/>
      <c r="F11" s="110"/>
      <c r="G11" s="110"/>
      <c r="H11" s="110"/>
      <c r="I11" s="110"/>
      <c r="J11" s="110"/>
    </row>
    <row r="12" spans="2:10">
      <c r="B12" s="11" t="s">
        <v>9</v>
      </c>
      <c r="C12" s="111" t="s">
        <v>38</v>
      </c>
      <c r="D12" s="111"/>
      <c r="E12" s="111"/>
      <c r="F12" s="111"/>
      <c r="G12" s="111"/>
      <c r="H12" s="111"/>
      <c r="I12" s="111"/>
      <c r="J12" s="111"/>
    </row>
    <row r="13" spans="2:10">
      <c r="B13" s="11" t="s">
        <v>10</v>
      </c>
      <c r="C13" s="112">
        <v>45317</v>
      </c>
      <c r="D13" s="112"/>
      <c r="E13" s="112"/>
      <c r="F13" s="112"/>
      <c r="G13" s="112"/>
      <c r="H13" s="112"/>
      <c r="I13" s="112"/>
      <c r="J13" s="112"/>
    </row>
    <row r="14" spans="2:10">
      <c r="B14" s="11" t="s">
        <v>29</v>
      </c>
      <c r="C14" s="12" t="s">
        <v>90</v>
      </c>
      <c r="D14" s="13"/>
      <c r="E14" s="14"/>
      <c r="F14" s="14"/>
      <c r="G14" s="15"/>
      <c r="H14" s="14"/>
      <c r="I14" s="14"/>
      <c r="J14" s="14"/>
    </row>
    <row r="15" spans="2:10" ht="17.25" thickBot="1">
      <c r="B15" s="11" t="s">
        <v>30</v>
      </c>
      <c r="C15" s="16"/>
      <c r="D15" s="17"/>
      <c r="E15" s="17"/>
      <c r="F15" s="17"/>
      <c r="G15" s="17"/>
      <c r="H15" s="17"/>
      <c r="I15" s="18"/>
      <c r="J15" s="19"/>
    </row>
    <row r="16" spans="2:10" ht="24.95" customHeight="1" thickBot="1">
      <c r="B16" s="20" t="s">
        <v>11</v>
      </c>
      <c r="C16" s="20" t="s">
        <v>12</v>
      </c>
      <c r="D16" s="113" t="s">
        <v>13</v>
      </c>
      <c r="E16" s="114"/>
      <c r="F16" s="20" t="s">
        <v>14</v>
      </c>
      <c r="G16" s="20" t="s">
        <v>15</v>
      </c>
      <c r="H16" s="20" t="s">
        <v>16</v>
      </c>
      <c r="I16" s="20" t="s">
        <v>17</v>
      </c>
      <c r="J16" s="20" t="s">
        <v>18</v>
      </c>
    </row>
    <row r="17" spans="2:10" ht="24.95" customHeight="1">
      <c r="B17" s="92" t="s">
        <v>39</v>
      </c>
      <c r="C17" s="105" t="s">
        <v>41</v>
      </c>
      <c r="D17" s="94" t="s">
        <v>44</v>
      </c>
      <c r="E17" s="95"/>
      <c r="F17" s="22">
        <v>2936000</v>
      </c>
      <c r="G17" s="23">
        <v>1</v>
      </c>
      <c r="H17" s="24" t="s">
        <v>42</v>
      </c>
      <c r="I17" s="25">
        <f>F17*G17</f>
        <v>2936000</v>
      </c>
      <c r="J17" s="115" t="s">
        <v>78</v>
      </c>
    </row>
    <row r="18" spans="2:10" ht="24.95" customHeight="1">
      <c r="B18" s="102"/>
      <c r="C18" s="106"/>
      <c r="D18" s="100" t="s">
        <v>43</v>
      </c>
      <c r="E18" s="101"/>
      <c r="F18" s="26">
        <v>3300000</v>
      </c>
      <c r="G18" s="27">
        <v>1</v>
      </c>
      <c r="H18" s="28" t="s">
        <v>21</v>
      </c>
      <c r="I18" s="29">
        <f>F18*G18</f>
        <v>3300000</v>
      </c>
      <c r="J18" s="116"/>
    </row>
    <row r="19" spans="2:10" ht="24.95" customHeight="1" thickBot="1">
      <c r="B19" s="93"/>
      <c r="C19" s="96" t="s">
        <v>19</v>
      </c>
      <c r="D19" s="97"/>
      <c r="E19" s="97"/>
      <c r="F19" s="97"/>
      <c r="G19" s="97"/>
      <c r="H19" s="80">
        <f>SUM(I17:I18)</f>
        <v>6236000</v>
      </c>
      <c r="I19" s="81"/>
      <c r="J19" s="30" t="s">
        <v>20</v>
      </c>
    </row>
    <row r="20" spans="2:10" ht="24.95" customHeight="1">
      <c r="B20" s="92" t="s">
        <v>40</v>
      </c>
      <c r="C20" s="107" t="s">
        <v>45</v>
      </c>
      <c r="D20" s="100" t="s">
        <v>47</v>
      </c>
      <c r="E20" s="101"/>
      <c r="F20" s="22">
        <v>85000</v>
      </c>
      <c r="G20" s="27">
        <v>144</v>
      </c>
      <c r="H20" s="28" t="s">
        <v>22</v>
      </c>
      <c r="I20" s="29">
        <f>F20*G20</f>
        <v>12240000</v>
      </c>
      <c r="J20" s="32"/>
    </row>
    <row r="21" spans="2:10" ht="24.95" customHeight="1">
      <c r="B21" s="102"/>
      <c r="C21" s="108"/>
      <c r="D21" s="100" t="s">
        <v>48</v>
      </c>
      <c r="E21" s="101"/>
      <c r="F21" s="26">
        <v>85000</v>
      </c>
      <c r="G21" s="27">
        <v>184</v>
      </c>
      <c r="H21" s="28" t="s">
        <v>22</v>
      </c>
      <c r="I21" s="29">
        <f>F21*G21</f>
        <v>15640000</v>
      </c>
      <c r="J21" s="32"/>
    </row>
    <row r="22" spans="2:10" ht="24.95" customHeight="1">
      <c r="B22" s="102"/>
      <c r="C22" s="40" t="s">
        <v>46</v>
      </c>
      <c r="D22" s="100" t="s">
        <v>49</v>
      </c>
      <c r="E22" s="101"/>
      <c r="F22" s="26">
        <v>1665600</v>
      </c>
      <c r="G22" s="27">
        <v>5</v>
      </c>
      <c r="H22" s="28" t="s">
        <v>21</v>
      </c>
      <c r="I22" s="29">
        <f>F22*G22</f>
        <v>8328000</v>
      </c>
      <c r="J22" s="32"/>
    </row>
    <row r="23" spans="2:10" ht="24.95" customHeight="1" thickBot="1">
      <c r="B23" s="93"/>
      <c r="C23" s="96" t="s">
        <v>23</v>
      </c>
      <c r="D23" s="97"/>
      <c r="E23" s="97"/>
      <c r="F23" s="97"/>
      <c r="G23" s="97"/>
      <c r="H23" s="80">
        <f>SUM(I20:I22)</f>
        <v>36208000</v>
      </c>
      <c r="I23" s="81"/>
      <c r="J23" s="30" t="s">
        <v>20</v>
      </c>
    </row>
    <row r="24" spans="2:10" ht="24.95" customHeight="1">
      <c r="B24" s="92" t="s">
        <v>80</v>
      </c>
      <c r="C24" s="21" t="s">
        <v>81</v>
      </c>
      <c r="D24" s="94" t="s">
        <v>82</v>
      </c>
      <c r="E24" s="95"/>
      <c r="F24" s="22">
        <v>180000</v>
      </c>
      <c r="G24" s="23">
        <v>2</v>
      </c>
      <c r="H24" s="24" t="s">
        <v>83</v>
      </c>
      <c r="I24" s="25">
        <f>F24*G24</f>
        <v>360000</v>
      </c>
      <c r="J24" s="38"/>
    </row>
    <row r="25" spans="2:10" ht="24.95" customHeight="1">
      <c r="B25" s="102"/>
      <c r="C25" s="103" t="s">
        <v>59</v>
      </c>
      <c r="D25" s="100" t="s">
        <v>50</v>
      </c>
      <c r="E25" s="101"/>
      <c r="F25" s="26">
        <v>31410</v>
      </c>
      <c r="G25" s="27">
        <v>1</v>
      </c>
      <c r="H25" s="28" t="s">
        <v>55</v>
      </c>
      <c r="I25" s="29">
        <f>F25*G25</f>
        <v>31410</v>
      </c>
      <c r="J25" s="39" t="s">
        <v>95</v>
      </c>
    </row>
    <row r="26" spans="2:10" ht="24.95" customHeight="1">
      <c r="B26" s="102"/>
      <c r="C26" s="103"/>
      <c r="D26" s="100" t="s">
        <v>60</v>
      </c>
      <c r="E26" s="101"/>
      <c r="F26" s="26">
        <v>45000</v>
      </c>
      <c r="G26" s="27">
        <v>1</v>
      </c>
      <c r="H26" s="28" t="s">
        <v>55</v>
      </c>
      <c r="I26" s="29">
        <f>F26*G26</f>
        <v>45000</v>
      </c>
      <c r="J26" s="39"/>
    </row>
    <row r="27" spans="2:10" ht="24.95" customHeight="1">
      <c r="B27" s="102"/>
      <c r="C27" s="104"/>
      <c r="D27" s="100" t="s">
        <v>51</v>
      </c>
      <c r="E27" s="101"/>
      <c r="F27" s="26">
        <v>51710</v>
      </c>
      <c r="G27" s="27">
        <v>2</v>
      </c>
      <c r="H27" s="28" t="s">
        <v>54</v>
      </c>
      <c r="I27" s="29">
        <v>103420</v>
      </c>
      <c r="J27" s="37"/>
    </row>
    <row r="28" spans="2:10" ht="24.95" customHeight="1" thickBot="1">
      <c r="B28" s="93"/>
      <c r="C28" s="96" t="s">
        <v>24</v>
      </c>
      <c r="D28" s="97"/>
      <c r="E28" s="97"/>
      <c r="F28" s="97"/>
      <c r="G28" s="97"/>
      <c r="H28" s="80">
        <f>SUM(I24:I27)</f>
        <v>539830</v>
      </c>
      <c r="I28" s="81"/>
      <c r="J28" s="30" t="s">
        <v>20</v>
      </c>
    </row>
    <row r="29" spans="2:10" ht="24.95" customHeight="1">
      <c r="B29" s="92" t="s">
        <v>56</v>
      </c>
      <c r="C29" s="40" t="s">
        <v>52</v>
      </c>
      <c r="D29" s="100" t="s">
        <v>53</v>
      </c>
      <c r="E29" s="101"/>
      <c r="F29" s="26">
        <v>10000</v>
      </c>
      <c r="G29" s="27">
        <v>45</v>
      </c>
      <c r="H29" s="28" t="s">
        <v>54</v>
      </c>
      <c r="I29" s="29">
        <f>F29*G29</f>
        <v>450000</v>
      </c>
      <c r="J29" s="32"/>
    </row>
    <row r="30" spans="2:10" ht="24.95" customHeight="1" thickBot="1">
      <c r="B30" s="93"/>
      <c r="C30" s="96" t="s">
        <v>23</v>
      </c>
      <c r="D30" s="97"/>
      <c r="E30" s="97"/>
      <c r="F30" s="97"/>
      <c r="G30" s="97"/>
      <c r="H30" s="80">
        <f>SUM(I29)</f>
        <v>450000</v>
      </c>
      <c r="I30" s="81"/>
      <c r="J30" s="30" t="s">
        <v>20</v>
      </c>
    </row>
    <row r="31" spans="2:10" ht="24.95" customHeight="1">
      <c r="B31" s="92" t="s">
        <v>57</v>
      </c>
      <c r="C31" s="21" t="s">
        <v>25</v>
      </c>
      <c r="D31" s="94" t="s">
        <v>69</v>
      </c>
      <c r="E31" s="95"/>
      <c r="F31" s="22">
        <f>(H23+H28+H19+H30)*20%</f>
        <v>8686766</v>
      </c>
      <c r="G31" s="23">
        <v>1</v>
      </c>
      <c r="H31" s="24" t="s">
        <v>21</v>
      </c>
      <c r="I31" s="25">
        <f t="shared" ref="I31" si="0">F31*G31</f>
        <v>8686766</v>
      </c>
      <c r="J31" s="36"/>
    </row>
    <row r="32" spans="2:10" ht="24.95" customHeight="1" thickBot="1">
      <c r="B32" s="93"/>
      <c r="C32" s="96" t="s">
        <v>58</v>
      </c>
      <c r="D32" s="97"/>
      <c r="E32" s="97"/>
      <c r="F32" s="97"/>
      <c r="G32" s="97"/>
      <c r="H32" s="80">
        <f>I31</f>
        <v>8686766</v>
      </c>
      <c r="I32" s="81"/>
      <c r="J32" s="30" t="s">
        <v>20</v>
      </c>
    </row>
    <row r="33" spans="2:10" ht="24.95" customHeight="1">
      <c r="B33" s="136"/>
      <c r="C33" s="137"/>
      <c r="D33" s="137"/>
      <c r="E33" s="137"/>
      <c r="F33" s="137"/>
      <c r="G33" s="137"/>
      <c r="H33" s="137"/>
      <c r="I33" s="137"/>
      <c r="J33" s="138"/>
    </row>
    <row r="34" spans="2:10" ht="24.95" customHeight="1">
      <c r="B34" s="88" t="s">
        <v>31</v>
      </c>
      <c r="C34" s="89"/>
      <c r="D34" s="89"/>
      <c r="E34" s="89"/>
      <c r="F34" s="89"/>
      <c r="G34" s="89"/>
      <c r="H34" s="90">
        <v>51500000</v>
      </c>
      <c r="I34" s="91"/>
      <c r="J34" s="91"/>
    </row>
    <row r="35" spans="2:10" ht="24.95" customHeight="1">
      <c r="B35" s="82"/>
      <c r="C35" s="83"/>
      <c r="D35" s="83"/>
      <c r="E35" s="83"/>
      <c r="F35" s="83"/>
      <c r="G35" s="83"/>
      <c r="H35" s="83"/>
      <c r="I35" s="83"/>
      <c r="J35" s="84"/>
    </row>
    <row r="36" spans="2:10" ht="24.95" customHeight="1">
      <c r="B36" s="75" t="s">
        <v>26</v>
      </c>
      <c r="C36" s="76"/>
      <c r="D36" s="76"/>
      <c r="E36" s="76"/>
      <c r="F36" s="76"/>
      <c r="G36" s="76"/>
      <c r="H36" s="85">
        <v>46818182</v>
      </c>
      <c r="I36" s="86"/>
      <c r="J36" s="87"/>
    </row>
    <row r="37" spans="2:10" ht="24.95" customHeight="1">
      <c r="B37" s="75" t="s">
        <v>27</v>
      </c>
      <c r="C37" s="76"/>
      <c r="D37" s="76"/>
      <c r="E37" s="76"/>
      <c r="F37" s="76"/>
      <c r="G37" s="76"/>
      <c r="H37" s="77">
        <v>4681818</v>
      </c>
      <c r="I37" s="78"/>
      <c r="J37" s="79"/>
    </row>
    <row r="38" spans="2:10" ht="24.95" customHeight="1"/>
    <row r="39" spans="2:10" ht="24.95" customHeight="1"/>
    <row r="40" spans="2:10" ht="24.95" customHeight="1"/>
    <row r="41" spans="2:10" ht="24.95" customHeight="1"/>
    <row r="42" spans="2:10" ht="24.95" customHeight="1">
      <c r="B42" s="33"/>
      <c r="C42" s="33"/>
      <c r="D42" s="33"/>
      <c r="E42" s="33"/>
      <c r="F42" s="33"/>
      <c r="G42" s="33"/>
      <c r="H42" s="34"/>
      <c r="I42" s="34"/>
      <c r="J42" s="34"/>
    </row>
    <row r="43" spans="2:10" ht="24.95" customHeight="1"/>
  </sheetData>
  <mergeCells count="55">
    <mergeCell ref="B37:G37"/>
    <mergeCell ref="H37:J37"/>
    <mergeCell ref="B33:J33"/>
    <mergeCell ref="B34:G34"/>
    <mergeCell ref="H34:J34"/>
    <mergeCell ref="B35:J35"/>
    <mergeCell ref="B36:G36"/>
    <mergeCell ref="H36:J36"/>
    <mergeCell ref="B31:B32"/>
    <mergeCell ref="D31:E31"/>
    <mergeCell ref="C32:G32"/>
    <mergeCell ref="H32:I32"/>
    <mergeCell ref="B24:B28"/>
    <mergeCell ref="D24:E24"/>
    <mergeCell ref="C25:C27"/>
    <mergeCell ref="D25:E25"/>
    <mergeCell ref="D26:E26"/>
    <mergeCell ref="D27:E27"/>
    <mergeCell ref="C28:G28"/>
    <mergeCell ref="H28:I28"/>
    <mergeCell ref="B29:B30"/>
    <mergeCell ref="D29:E29"/>
    <mergeCell ref="C30:G30"/>
    <mergeCell ref="H30:I30"/>
    <mergeCell ref="C19:G19"/>
    <mergeCell ref="H19:I19"/>
    <mergeCell ref="B20:B23"/>
    <mergeCell ref="C20:C21"/>
    <mergeCell ref="D20:E20"/>
    <mergeCell ref="D21:E21"/>
    <mergeCell ref="D22:E22"/>
    <mergeCell ref="C23:G23"/>
    <mergeCell ref="H23:I23"/>
    <mergeCell ref="B17:B19"/>
    <mergeCell ref="C17:C18"/>
    <mergeCell ref="D17:E17"/>
    <mergeCell ref="J17:J18"/>
    <mergeCell ref="D18:E18"/>
    <mergeCell ref="C5:E5"/>
    <mergeCell ref="G5:J5"/>
    <mergeCell ref="C6:E6"/>
    <mergeCell ref="G6:J6"/>
    <mergeCell ref="C7:E7"/>
    <mergeCell ref="G7:J7"/>
    <mergeCell ref="B9:J10"/>
    <mergeCell ref="B11:J11"/>
    <mergeCell ref="C12:J12"/>
    <mergeCell ref="C13:J13"/>
    <mergeCell ref="D16:E16"/>
    <mergeCell ref="B1:J1"/>
    <mergeCell ref="B2:J2"/>
    <mergeCell ref="C3:E3"/>
    <mergeCell ref="G3:J3"/>
    <mergeCell ref="C4:E4"/>
    <mergeCell ref="G4:J4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6AF5A-D94C-4FE3-9783-6925D0A04784}">
  <dimension ref="B1:M50"/>
  <sheetViews>
    <sheetView tabSelected="1" topLeftCell="A10" zoomScale="85" zoomScaleNormal="85" workbookViewId="0">
      <selection activeCell="M13" sqref="M13"/>
    </sheetView>
  </sheetViews>
  <sheetFormatPr defaultRowHeight="16.5"/>
  <cols>
    <col min="1" max="1" width="9" style="41"/>
    <col min="2" max="4" width="25.625" style="41" customWidth="1"/>
    <col min="5" max="5" width="9" style="41"/>
    <col min="6" max="8" width="25.625" style="41" customWidth="1"/>
    <col min="9" max="9" width="9" style="41"/>
    <col min="10" max="10" width="16.75" style="41" bestFit="1" customWidth="1"/>
    <col min="11" max="11" width="11.875" style="41" bestFit="1" customWidth="1"/>
    <col min="12" max="12" width="19.125" style="41" bestFit="1" customWidth="1"/>
    <col min="13" max="13" width="16.25" style="41" customWidth="1"/>
    <col min="14" max="16384" width="9" style="41"/>
  </cols>
  <sheetData>
    <row r="1" spans="2:13">
      <c r="C1" s="42"/>
      <c r="G1" s="42" t="s">
        <v>61</v>
      </c>
    </row>
    <row r="2" spans="2:13">
      <c r="B2"/>
      <c r="C2"/>
      <c r="D2"/>
    </row>
    <row r="3" spans="2:13">
      <c r="B3"/>
      <c r="C3"/>
      <c r="D3"/>
    </row>
    <row r="4" spans="2:13" ht="17.25" thickBot="1">
      <c r="B4" s="163" t="s">
        <v>79</v>
      </c>
      <c r="C4" s="163"/>
      <c r="D4" s="163"/>
      <c r="F4" s="158" t="s">
        <v>89</v>
      </c>
      <c r="G4" s="158"/>
    </row>
    <row r="5" spans="2:13" ht="24.95" customHeight="1">
      <c r="B5" s="143" t="s">
        <v>70</v>
      </c>
      <c r="C5" s="144"/>
      <c r="D5" s="145"/>
      <c r="F5" s="159" t="s">
        <v>76</v>
      </c>
      <c r="G5" s="160"/>
    </row>
    <row r="6" spans="2:13" ht="24.95" customHeight="1">
      <c r="B6" s="146"/>
      <c r="C6" s="147"/>
      <c r="D6" s="148"/>
      <c r="F6" s="65" t="s">
        <v>73</v>
      </c>
      <c r="G6" s="66">
        <f>G7+G8</f>
        <v>51500000.200000003</v>
      </c>
      <c r="M6" s="44"/>
    </row>
    <row r="7" spans="2:13" ht="24.95" customHeight="1" thickBot="1">
      <c r="B7" s="149"/>
      <c r="C7" s="150"/>
      <c r="D7" s="151"/>
      <c r="F7" s="65" t="s">
        <v>74</v>
      </c>
      <c r="G7" s="66">
        <f>D8</f>
        <v>46818182</v>
      </c>
      <c r="M7" s="46"/>
    </row>
    <row r="8" spans="2:13" ht="24.95" customHeight="1" thickBot="1">
      <c r="B8" s="152" t="s">
        <v>65</v>
      </c>
      <c r="C8" s="153"/>
      <c r="D8" s="43">
        <v>46818182</v>
      </c>
      <c r="F8" s="65" t="s">
        <v>75</v>
      </c>
      <c r="G8" s="66">
        <f>D9</f>
        <v>4681818.2</v>
      </c>
      <c r="M8" s="46"/>
    </row>
    <row r="9" spans="2:13" ht="24.95" customHeight="1" thickBot="1">
      <c r="B9" s="152" t="s">
        <v>64</v>
      </c>
      <c r="C9" s="153"/>
      <c r="D9" s="43">
        <f>D8*10%</f>
        <v>4681818.2</v>
      </c>
      <c r="F9" s="161" t="s">
        <v>77</v>
      </c>
      <c r="G9" s="162"/>
      <c r="H9" s="69" t="s">
        <v>87</v>
      </c>
      <c r="M9" s="46"/>
    </row>
    <row r="10" spans="2:13" ht="24.95" customHeight="1" thickBot="1">
      <c r="B10" s="156" t="s">
        <v>66</v>
      </c>
      <c r="C10" s="157"/>
      <c r="D10" s="59">
        <f>D8+D9</f>
        <v>51500000.200000003</v>
      </c>
      <c r="E10" s="72" t="s">
        <v>96</v>
      </c>
      <c r="F10" s="65" t="s">
        <v>73</v>
      </c>
      <c r="G10" s="66">
        <f>G6-2750000</f>
        <v>48750000.200000003</v>
      </c>
      <c r="M10" s="48"/>
    </row>
    <row r="11" spans="2:13" ht="24.95" customHeight="1" thickBot="1">
      <c r="B11" s="154" t="s">
        <v>85</v>
      </c>
      <c r="C11" s="155"/>
      <c r="D11" s="47">
        <f>G10</f>
        <v>48750000.200000003</v>
      </c>
      <c r="E11" s="60" t="s">
        <v>20</v>
      </c>
      <c r="F11" s="65" t="s">
        <v>74</v>
      </c>
      <c r="G11" s="66">
        <v>44863636</v>
      </c>
      <c r="M11" s="44"/>
    </row>
    <row r="12" spans="2:13" ht="24.95" customHeight="1">
      <c r="B12" s="164" t="s">
        <v>62</v>
      </c>
      <c r="C12" s="49" t="s">
        <v>67</v>
      </c>
      <c r="D12" s="50">
        <v>6236000</v>
      </c>
      <c r="E12" s="60" t="s">
        <v>20</v>
      </c>
      <c r="F12" s="67" t="s">
        <v>75</v>
      </c>
      <c r="G12" s="68">
        <f>G11*10%</f>
        <v>4486363.6000000006</v>
      </c>
    </row>
    <row r="13" spans="2:13" ht="24.95" customHeight="1">
      <c r="B13" s="165"/>
      <c r="C13" s="51" t="s">
        <v>63</v>
      </c>
      <c r="D13" s="52">
        <v>36208000</v>
      </c>
      <c r="E13" s="60" t="s">
        <v>20</v>
      </c>
      <c r="F13" s="70" t="s">
        <v>88</v>
      </c>
      <c r="G13" s="71">
        <v>2500000</v>
      </c>
      <c r="M13" s="53"/>
    </row>
    <row r="14" spans="2:13" ht="24.95" customHeight="1">
      <c r="B14" s="165"/>
      <c r="C14" s="51" t="s">
        <v>68</v>
      </c>
      <c r="D14" s="52">
        <v>179830</v>
      </c>
      <c r="E14" s="60" t="s">
        <v>20</v>
      </c>
      <c r="M14" s="54"/>
    </row>
    <row r="15" spans="2:13" ht="24.95" customHeight="1">
      <c r="B15" s="165"/>
      <c r="C15" s="51" t="s">
        <v>84</v>
      </c>
      <c r="D15" s="52">
        <v>160000</v>
      </c>
      <c r="E15" s="60" t="s">
        <v>20</v>
      </c>
    </row>
    <row r="16" spans="2:13" ht="24.95" customHeight="1">
      <c r="B16" s="165"/>
      <c r="C16" s="51" t="s">
        <v>86</v>
      </c>
      <c r="D16" s="52">
        <v>2750000</v>
      </c>
      <c r="E16" s="60" t="s">
        <v>20</v>
      </c>
      <c r="H16" s="168" t="s">
        <v>97</v>
      </c>
      <c r="I16" s="168"/>
      <c r="J16" s="168"/>
      <c r="K16" s="168"/>
      <c r="L16" s="168"/>
      <c r="M16" s="168"/>
    </row>
    <row r="17" spans="2:13" ht="24.95" customHeight="1">
      <c r="B17" s="165"/>
      <c r="C17" s="51"/>
      <c r="D17" s="52"/>
      <c r="H17" s="168"/>
      <c r="I17" s="168"/>
      <c r="J17" s="168"/>
      <c r="K17" s="168"/>
      <c r="L17" s="168"/>
      <c r="M17" s="168"/>
    </row>
    <row r="18" spans="2:13" ht="24.95" customHeight="1">
      <c r="B18" s="165"/>
      <c r="C18" s="51"/>
      <c r="D18" s="52"/>
      <c r="H18" s="168"/>
      <c r="I18" s="168"/>
      <c r="J18" s="168"/>
      <c r="K18" s="168"/>
      <c r="L18" s="168"/>
      <c r="M18" s="168"/>
    </row>
    <row r="19" spans="2:13" ht="24.95" customHeight="1">
      <c r="B19" s="166"/>
      <c r="C19" s="55"/>
      <c r="D19" s="56"/>
      <c r="H19" s="168"/>
      <c r="I19" s="168"/>
      <c r="J19" s="168"/>
      <c r="K19" s="168"/>
      <c r="L19" s="168"/>
      <c r="M19" s="168"/>
    </row>
    <row r="20" spans="2:13" ht="24.95" customHeight="1" thickBot="1">
      <c r="B20" s="167"/>
      <c r="C20" s="57"/>
      <c r="D20" s="58"/>
      <c r="H20" s="168"/>
      <c r="I20" s="168"/>
      <c r="J20" s="168"/>
      <c r="K20" s="168"/>
      <c r="L20" s="168"/>
      <c r="M20" s="168"/>
    </row>
    <row r="21" spans="2:13" ht="24.95" customHeight="1" thickBot="1">
      <c r="B21" s="139" t="s">
        <v>71</v>
      </c>
      <c r="C21" s="140"/>
      <c r="D21" s="45">
        <f>SUM(D12:D20)</f>
        <v>45533830</v>
      </c>
      <c r="E21" s="60" t="s">
        <v>20</v>
      </c>
      <c r="H21" s="168"/>
      <c r="I21" s="168"/>
      <c r="J21" s="168"/>
      <c r="K21" s="168"/>
      <c r="L21" s="168"/>
      <c r="M21" s="168"/>
    </row>
    <row r="22" spans="2:13" ht="24.95" customHeight="1">
      <c r="B22" s="141" t="s">
        <v>72</v>
      </c>
      <c r="C22" s="142"/>
      <c r="D22" s="64">
        <f>D11-D21</f>
        <v>3216170.200000003</v>
      </c>
      <c r="H22" s="168"/>
      <c r="I22" s="168"/>
      <c r="J22" s="168"/>
      <c r="K22" s="168"/>
      <c r="L22" s="168"/>
      <c r="M22" s="168"/>
    </row>
    <row r="23" spans="2:13" ht="24.95" customHeight="1">
      <c r="B23"/>
      <c r="C23"/>
      <c r="D23"/>
      <c r="H23" s="168"/>
      <c r="I23" s="168"/>
      <c r="J23" s="168"/>
      <c r="K23" s="168"/>
      <c r="L23" s="168"/>
      <c r="M23" s="168"/>
    </row>
    <row r="24" spans="2:13" ht="24.95" customHeight="1">
      <c r="B24"/>
      <c r="C24"/>
      <c r="D24"/>
      <c r="H24" s="168"/>
      <c r="I24" s="168"/>
      <c r="J24" s="168"/>
      <c r="K24" s="168"/>
      <c r="L24" s="168"/>
      <c r="M24" s="168"/>
    </row>
    <row r="25" spans="2:13" ht="24.95" customHeight="1">
      <c r="H25" s="168"/>
      <c r="I25" s="168"/>
      <c r="J25" s="168"/>
      <c r="K25" s="168"/>
      <c r="L25" s="168"/>
      <c r="M25" s="168"/>
    </row>
    <row r="26" spans="2:13" ht="24.95" customHeight="1">
      <c r="H26" s="168"/>
      <c r="I26" s="168"/>
      <c r="J26" s="168"/>
      <c r="K26" s="168"/>
      <c r="L26" s="168"/>
      <c r="M26" s="168"/>
    </row>
    <row r="27" spans="2:13" ht="24.95" customHeight="1">
      <c r="H27" s="168"/>
      <c r="I27" s="168"/>
      <c r="J27" s="168"/>
      <c r="K27" s="168"/>
      <c r="L27" s="168"/>
      <c r="M27" s="168"/>
    </row>
    <row r="28" spans="2:13" ht="24.95" customHeight="1">
      <c r="H28" s="168"/>
      <c r="I28" s="168"/>
      <c r="J28" s="168"/>
      <c r="K28" s="168"/>
      <c r="L28" s="168"/>
      <c r="M28" s="168"/>
    </row>
    <row r="29" spans="2:13" ht="24.95" customHeight="1">
      <c r="H29" s="168"/>
      <c r="I29" s="168"/>
      <c r="J29" s="168"/>
      <c r="K29" s="168"/>
      <c r="L29" s="168"/>
      <c r="M29" s="168"/>
    </row>
    <row r="30" spans="2:13" ht="24.95" customHeight="1">
      <c r="H30" s="168"/>
      <c r="I30" s="168"/>
      <c r="J30" s="168"/>
      <c r="K30" s="168"/>
      <c r="L30" s="168"/>
      <c r="M30" s="168"/>
    </row>
    <row r="31" spans="2:13" ht="24.95" customHeight="1">
      <c r="H31" s="168"/>
      <c r="I31" s="168"/>
      <c r="J31" s="168"/>
      <c r="K31" s="168"/>
      <c r="L31" s="168"/>
      <c r="M31" s="168"/>
    </row>
    <row r="32" spans="2:13" ht="24.95" customHeight="1"/>
    <row r="33" spans="9:12" ht="24.95" customHeight="1">
      <c r="L33" s="61"/>
    </row>
    <row r="34" spans="9:12" ht="24.95" customHeight="1">
      <c r="L34" s="62"/>
    </row>
    <row r="35" spans="9:12" ht="24.95" customHeight="1"/>
    <row r="36" spans="9:12" ht="24.95" customHeight="1"/>
    <row r="37" spans="9:12" ht="24.95" customHeight="1"/>
    <row r="38" spans="9:12" ht="24.95" customHeight="1">
      <c r="I38" s="63"/>
    </row>
    <row r="39" spans="9:12" ht="24.95" customHeight="1"/>
    <row r="40" spans="9:12" ht="24.95" customHeight="1"/>
    <row r="41" spans="9:12" ht="24.95" customHeight="1"/>
    <row r="42" spans="9:12" ht="24.95" customHeight="1"/>
    <row r="43" spans="9:12" ht="24.95" customHeight="1"/>
    <row r="44" spans="9:12" ht="24.95" customHeight="1"/>
    <row r="45" spans="9:12" ht="24.95" customHeight="1"/>
    <row r="46" spans="9:12" ht="24.95" customHeight="1"/>
    <row r="47" spans="9:12" ht="24.95" customHeight="1"/>
    <row r="48" spans="9:12" ht="24.95" customHeight="1"/>
    <row r="49" ht="24.95" customHeight="1"/>
    <row r="50" ht="24.95" customHeight="1"/>
  </sheetData>
  <mergeCells count="14">
    <mergeCell ref="H16:M31"/>
    <mergeCell ref="F4:G4"/>
    <mergeCell ref="F5:G5"/>
    <mergeCell ref="F9:G9"/>
    <mergeCell ref="B4:D4"/>
    <mergeCell ref="B12:B20"/>
    <mergeCell ref="B21:C21"/>
    <mergeCell ref="B22:C22"/>
    <mergeCell ref="B5:D6"/>
    <mergeCell ref="B7:D7"/>
    <mergeCell ref="B8:C8"/>
    <mergeCell ref="B9:C9"/>
    <mergeCell ref="B11:C11"/>
    <mergeCell ref="B10:C10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계약견적(계약용)</vt:lpstr>
      <vt:lpstr>계약견적(내부용)</vt:lpstr>
      <vt:lpstr>실제수익표</vt:lpstr>
      <vt:lpstr>'계약견적(계약용)'!Print_Area</vt:lpstr>
      <vt:lpstr>'계약견적(내부용)'!Print_Area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TK-OFFICE</dc:creator>
  <cp:lastModifiedBy>강 병은</cp:lastModifiedBy>
  <cp:lastPrinted>2024-01-04T04:30:24Z</cp:lastPrinted>
  <dcterms:created xsi:type="dcterms:W3CDTF">2023-11-06T07:27:40Z</dcterms:created>
  <dcterms:modified xsi:type="dcterms:W3CDTF">2024-01-17T00:18:27Z</dcterms:modified>
</cp:coreProperties>
</file>