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K-OFFICE\Downloads\"/>
    </mc:Choice>
  </mc:AlternateContent>
  <xr:revisionPtr revIDLastSave="0" documentId="13_ncr:1_{9994FE2D-0860-435F-BEAA-EE9D956F832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H8" i="1"/>
  <c r="G8" i="1"/>
  <c r="H26" i="1"/>
  <c r="F8" i="1"/>
  <c r="E8" i="1"/>
  <c r="D8" i="1"/>
  <c r="H20" i="1"/>
  <c r="G20" i="1"/>
  <c r="J20" i="1"/>
  <c r="I20" i="1"/>
  <c r="F20" i="1"/>
  <c r="E20" i="1"/>
  <c r="H7" i="1"/>
  <c r="G7" i="1"/>
  <c r="J7" i="1"/>
  <c r="I7" i="1"/>
  <c r="F7" i="1"/>
  <c r="E7" i="1"/>
  <c r="D7" i="1"/>
  <c r="E23" i="1" l="1"/>
  <c r="E26" i="1" s="1"/>
  <c r="H23" i="1"/>
  <c r="G10" i="1"/>
  <c r="G13" i="1" s="1"/>
  <c r="D10" i="1"/>
  <c r="D13" i="1" s="1"/>
  <c r="I10" i="1"/>
  <c r="I13" i="1" s="1"/>
  <c r="K26" i="1" l="1"/>
  <c r="K13" i="1"/>
</calcChain>
</file>

<file path=xl/sharedStrings.xml><?xml version="1.0" encoding="utf-8"?>
<sst xmlns="http://schemas.openxmlformats.org/spreadsheetml/2006/main" count="63" uniqueCount="44">
  <si>
    <t>Option 1</t>
    <phoneticPr fontId="2" type="noConversion"/>
  </si>
  <si>
    <t>Room(4)</t>
    <phoneticPr fontId="2" type="noConversion"/>
  </si>
  <si>
    <t>BF(7)</t>
    <phoneticPr fontId="2" type="noConversion"/>
  </si>
  <si>
    <t>CU World Travel &amp; TK Travel</t>
    <phoneticPr fontId="2" type="noConversion"/>
  </si>
  <si>
    <t>2025-03-25~2025-04-01 Jeju,Busan,Seoul Hotel + Vehicle</t>
    <phoneticPr fontId="2" type="noConversion"/>
  </si>
  <si>
    <t>Check Out</t>
    <phoneticPr fontId="2" type="noConversion"/>
  </si>
  <si>
    <t>Option 2</t>
    <phoneticPr fontId="2" type="noConversion"/>
  </si>
  <si>
    <t>제주샬롬호텔</t>
    <phoneticPr fontId="2" type="noConversion"/>
  </si>
  <si>
    <t>제주</t>
    <phoneticPr fontId="2" type="noConversion"/>
  </si>
  <si>
    <t>부산</t>
    <phoneticPr fontId="2" type="noConversion"/>
  </si>
  <si>
    <t>서울</t>
    <phoneticPr fontId="2" type="noConversion"/>
  </si>
  <si>
    <t>소노문 해운대</t>
    <phoneticPr fontId="2" type="noConversion"/>
  </si>
  <si>
    <t>토요코인 강남</t>
    <phoneticPr fontId="2" type="noConversion"/>
  </si>
  <si>
    <t>-</t>
    <phoneticPr fontId="2" type="noConversion"/>
  </si>
  <si>
    <t>객실</t>
    <phoneticPr fontId="2" type="noConversion"/>
  </si>
  <si>
    <t>인원</t>
    <phoneticPr fontId="2" type="noConversion"/>
  </si>
  <si>
    <t>공급가</t>
    <phoneticPr fontId="2" type="noConversion"/>
  </si>
  <si>
    <t>견적가</t>
    <phoneticPr fontId="2" type="noConversion"/>
  </si>
  <si>
    <t>카드수수료</t>
    <phoneticPr fontId="2" type="noConversion"/>
  </si>
  <si>
    <t>회사수익</t>
    <phoneticPr fontId="2" type="noConversion"/>
  </si>
  <si>
    <t>총수익</t>
    <phoneticPr fontId="2" type="noConversion"/>
  </si>
  <si>
    <t>11인승 스타리아(중국어)</t>
    <phoneticPr fontId="2" type="noConversion"/>
  </si>
  <si>
    <t>14:49~16:33</t>
    <phoneticPr fontId="2" type="noConversion"/>
  </si>
  <si>
    <t>NEX 오후나</t>
    <phoneticPr fontId="2" type="noConversion"/>
  </si>
  <si>
    <t>12:50~12:50</t>
    <phoneticPr fontId="2" type="noConversion"/>
  </si>
  <si>
    <t>17:00~17:00</t>
    <phoneticPr fontId="2" type="noConversion"/>
  </si>
  <si>
    <t>가마쿠라역 도착 체크인</t>
    <phoneticPr fontId="2" type="noConversion"/>
  </si>
  <si>
    <t>나리타 도착</t>
    <phoneticPr fontId="2" type="noConversion"/>
  </si>
  <si>
    <t>00:00~00:00</t>
    <phoneticPr fontId="2" type="noConversion"/>
  </si>
  <si>
    <t>유이가하마 해변</t>
    <phoneticPr fontId="2" type="noConversion"/>
  </si>
  <si>
    <t>에노시마</t>
    <phoneticPr fontId="2" type="noConversion"/>
  </si>
  <si>
    <t>11:00~12:00</t>
    <phoneticPr fontId="2" type="noConversion"/>
  </si>
  <si>
    <t>가든하우스</t>
    <phoneticPr fontId="2" type="noConversion"/>
  </si>
  <si>
    <t>12:00~13:00</t>
    <phoneticPr fontId="2" type="noConversion"/>
  </si>
  <si>
    <t>스타벅스</t>
    <phoneticPr fontId="2" type="noConversion"/>
  </si>
  <si>
    <t>체크아웃, 메트로폴리탄 이동</t>
    <phoneticPr fontId="2" type="noConversion"/>
  </si>
  <si>
    <t>도시마야 본점</t>
    <phoneticPr fontId="2" type="noConversion"/>
  </si>
  <si>
    <t>고토쿠인</t>
    <phoneticPr fontId="2" type="noConversion"/>
  </si>
  <si>
    <t>쓰루가오하치만궁</t>
    <phoneticPr fontId="2" type="noConversion"/>
  </si>
  <si>
    <t>겐초지~즈이센지 텐엔트레킹</t>
    <phoneticPr fontId="2" type="noConversion"/>
  </si>
  <si>
    <t>가마쿠라궁</t>
    <phoneticPr fontId="2" type="noConversion"/>
  </si>
  <si>
    <t>베그필드</t>
    <phoneticPr fontId="2" type="noConversion"/>
  </si>
  <si>
    <t>13:00~15:00</t>
    <phoneticPr fontId="2" type="noConversion"/>
  </si>
  <si>
    <t>소테츠프레사짐보초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</si>
</sst>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7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41" fontId="4" fillId="3" borderId="4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41" fontId="0" fillId="6" borderId="10" xfId="1" applyFont="1" applyFill="1" applyBorder="1" applyAlignment="1">
      <alignment horizontal="center" vertical="center"/>
    </xf>
    <xf numFmtId="41" fontId="0" fillId="6" borderId="11" xfId="1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41" fontId="0" fillId="6" borderId="13" xfId="1" applyFont="1" applyFill="1" applyBorder="1" applyAlignment="1">
      <alignment horizontal="center" vertical="center"/>
    </xf>
    <xf numFmtId="41" fontId="0" fillId="6" borderId="14" xfId="1" applyFont="1" applyFill="1" applyBorder="1" applyAlignment="1">
      <alignment horizontal="center" vertical="center"/>
    </xf>
    <xf numFmtId="41" fontId="0" fillId="7" borderId="17" xfId="1" applyFont="1" applyFill="1" applyBorder="1" applyAlignment="1">
      <alignment horizontal="center" vertical="center"/>
    </xf>
    <xf numFmtId="41" fontId="0" fillId="7" borderId="18" xfId="1" applyFont="1" applyFill="1" applyBorder="1" applyAlignment="1">
      <alignment horizontal="center" vertical="center"/>
    </xf>
    <xf numFmtId="0" fontId="0" fillId="6" borderId="22" xfId="0" applyFill="1" applyBorder="1" applyAlignment="1">
      <alignment vertical="center"/>
    </xf>
    <xf numFmtId="0" fontId="0" fillId="6" borderId="23" xfId="0" applyFill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41" fontId="6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5" fillId="5" borderId="1" xfId="1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41" fontId="6" fillId="4" borderId="5" xfId="1" applyFont="1" applyFill="1" applyBorder="1" applyAlignment="1">
      <alignment horizontal="center" vertical="center"/>
    </xf>
    <xf numFmtId="41" fontId="6" fillId="4" borderId="6" xfId="1" applyFont="1" applyFill="1" applyBorder="1" applyAlignment="1">
      <alignment horizontal="center" vertical="center"/>
    </xf>
    <xf numFmtId="41" fontId="6" fillId="4" borderId="7" xfId="1" applyFont="1" applyFill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5" fillId="5" borderId="5" xfId="1" applyFont="1" applyFill="1" applyBorder="1" applyAlignment="1">
      <alignment horizontal="center" vertical="center"/>
    </xf>
    <xf numFmtId="41" fontId="5" fillId="5" borderId="6" xfId="1" applyFont="1" applyFill="1" applyBorder="1" applyAlignment="1">
      <alignment horizontal="center" vertical="center"/>
    </xf>
    <xf numFmtId="41" fontId="5" fillId="5" borderId="7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  <xf numFmtId="176" fontId="0" fillId="0" borderId="0" xfId="0" applyNumberFormat="1"/>
    <xf numFmtId="20" fontId="0" fillId="0" borderId="0" xfId="0" applyNumberFormat="1"/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6"/>
  <sheetViews>
    <sheetView topLeftCell="A7" workbookViewId="0">
      <selection activeCell="G15" sqref="G15"/>
    </sheetView>
  </sheetViews>
  <sheetFormatPr defaultRowHeight="16.5" x14ac:dyDescent="0.3"/>
  <cols>
    <col min="3" max="11" width="15.625" customWidth="1"/>
  </cols>
  <sheetData>
    <row r="1" spans="2:19" ht="24.95" customHeight="1" x14ac:dyDescent="0.3">
      <c r="B1" s="55" t="s">
        <v>3</v>
      </c>
      <c r="C1" s="55"/>
      <c r="D1" s="55"/>
      <c r="E1" s="55"/>
      <c r="F1" s="55"/>
      <c r="G1" s="55"/>
      <c r="H1" s="55"/>
      <c r="I1" s="55"/>
      <c r="J1" s="55"/>
      <c r="K1" s="55"/>
      <c r="L1" s="1"/>
      <c r="M1" s="1"/>
      <c r="N1" s="1"/>
      <c r="O1" s="1"/>
      <c r="P1" s="1"/>
      <c r="Q1" s="1"/>
      <c r="R1" s="1"/>
      <c r="S1" s="1"/>
    </row>
    <row r="2" spans="2:19" ht="24.95" customHeight="1" thickBot="1" x14ac:dyDescent="0.35">
      <c r="B2" s="56" t="s">
        <v>4</v>
      </c>
      <c r="C2" s="56"/>
      <c r="D2" s="56"/>
      <c r="E2" s="56"/>
      <c r="F2" s="56"/>
      <c r="G2" s="56"/>
      <c r="H2" s="56"/>
      <c r="I2" s="56"/>
      <c r="J2" s="56"/>
      <c r="K2" s="56"/>
      <c r="L2" s="1"/>
      <c r="M2" s="1"/>
      <c r="N2" s="1"/>
      <c r="O2" s="1"/>
      <c r="P2" s="1"/>
      <c r="Q2" s="1"/>
      <c r="R2" s="1"/>
      <c r="S2" s="1"/>
    </row>
    <row r="3" spans="2:19" ht="24.95" customHeight="1" thickBot="1" x14ac:dyDescent="0.35">
      <c r="B3" s="52" t="s">
        <v>0</v>
      </c>
      <c r="C3" s="53"/>
      <c r="D3" s="53"/>
      <c r="E3" s="53"/>
      <c r="F3" s="53"/>
      <c r="G3" s="53"/>
      <c r="H3" s="53"/>
      <c r="I3" s="53"/>
      <c r="J3" s="53"/>
      <c r="K3" s="54"/>
      <c r="L3" s="1"/>
      <c r="M3" s="1"/>
      <c r="N3" s="1"/>
      <c r="O3" s="1"/>
      <c r="P3" s="1"/>
      <c r="Q3" s="1"/>
      <c r="R3" s="1"/>
      <c r="S3" s="1"/>
    </row>
    <row r="4" spans="2:19" ht="24.95" customHeight="1" x14ac:dyDescent="0.3">
      <c r="B4" s="27"/>
      <c r="C4" s="27"/>
      <c r="D4" s="3">
        <v>45741</v>
      </c>
      <c r="E4" s="3">
        <v>45742</v>
      </c>
      <c r="F4" s="3">
        <v>45743</v>
      </c>
      <c r="G4" s="3">
        <v>45744</v>
      </c>
      <c r="H4" s="3">
        <v>45745</v>
      </c>
      <c r="I4" s="3">
        <v>45746</v>
      </c>
      <c r="J4" s="3">
        <v>45747</v>
      </c>
      <c r="K4" s="3">
        <v>45748</v>
      </c>
      <c r="L4" s="1"/>
      <c r="M4" s="1"/>
      <c r="N4" s="1"/>
      <c r="O4" s="1"/>
      <c r="P4" s="1"/>
      <c r="Q4" s="1"/>
      <c r="R4" s="1"/>
      <c r="S4" s="1"/>
    </row>
    <row r="5" spans="2:19" ht="24.95" customHeight="1" x14ac:dyDescent="0.3">
      <c r="B5" s="27"/>
      <c r="C5" s="27"/>
      <c r="D5" s="27" t="s">
        <v>8</v>
      </c>
      <c r="E5" s="27"/>
      <c r="F5" s="27"/>
      <c r="G5" s="27" t="s">
        <v>9</v>
      </c>
      <c r="H5" s="27"/>
      <c r="I5" s="27" t="s">
        <v>10</v>
      </c>
      <c r="J5" s="27"/>
      <c r="K5" s="9"/>
      <c r="L5" s="1"/>
      <c r="M5" s="1"/>
      <c r="N5" s="1"/>
      <c r="O5" s="1"/>
      <c r="P5" s="1"/>
      <c r="Q5" s="1"/>
      <c r="R5" s="1"/>
      <c r="S5" s="1"/>
    </row>
    <row r="6" spans="2:19" ht="24.95" customHeight="1" thickBot="1" x14ac:dyDescent="0.35">
      <c r="B6" s="28"/>
      <c r="C6" s="28"/>
      <c r="D6" s="28" t="s">
        <v>7</v>
      </c>
      <c r="E6" s="28"/>
      <c r="F6" s="28"/>
      <c r="G6" s="28" t="s">
        <v>11</v>
      </c>
      <c r="H6" s="28"/>
      <c r="I6" s="28" t="s">
        <v>12</v>
      </c>
      <c r="J6" s="28"/>
      <c r="K6" s="28" t="s">
        <v>5</v>
      </c>
      <c r="L6" s="1"/>
      <c r="M6" s="1"/>
      <c r="N6" s="1"/>
      <c r="O6" s="1"/>
      <c r="P6" s="1"/>
      <c r="Q6" s="1"/>
      <c r="R6" s="1"/>
      <c r="S6" s="1"/>
    </row>
    <row r="7" spans="2:19" ht="24.95" customHeight="1" x14ac:dyDescent="0.3">
      <c r="B7" s="12" t="s">
        <v>14</v>
      </c>
      <c r="C7" s="13">
        <v>4</v>
      </c>
      <c r="D7" s="14">
        <f>65000*$C$7</f>
        <v>260000</v>
      </c>
      <c r="E7" s="14">
        <f>65000*$C$7</f>
        <v>260000</v>
      </c>
      <c r="F7" s="14">
        <f>65000*$C$7</f>
        <v>260000</v>
      </c>
      <c r="G7" s="14">
        <f>75000*$C$7</f>
        <v>300000</v>
      </c>
      <c r="H7" s="14">
        <f>95000*$C$7</f>
        <v>380000</v>
      </c>
      <c r="I7" s="14">
        <f>130000*$C$7</f>
        <v>520000</v>
      </c>
      <c r="J7" s="15">
        <f>130000*$C$7</f>
        <v>520000</v>
      </c>
      <c r="K7" s="36"/>
      <c r="L7" s="1"/>
    </row>
    <row r="8" spans="2:19" ht="24.95" customHeight="1" thickBot="1" x14ac:dyDescent="0.35">
      <c r="B8" s="16" t="s">
        <v>15</v>
      </c>
      <c r="C8" s="17">
        <v>7</v>
      </c>
      <c r="D8" s="18">
        <f>12000*$C$8</f>
        <v>84000</v>
      </c>
      <c r="E8" s="18">
        <f>12000*$C$8</f>
        <v>84000</v>
      </c>
      <c r="F8" s="18">
        <f>12000*$C$8</f>
        <v>84000</v>
      </c>
      <c r="G8" s="18">
        <f>17000*$C$8</f>
        <v>119000</v>
      </c>
      <c r="H8" s="18">
        <f>17000*$C$8</f>
        <v>119000</v>
      </c>
      <c r="I8" s="18">
        <v>0</v>
      </c>
      <c r="J8" s="19">
        <v>0</v>
      </c>
      <c r="K8" s="36"/>
      <c r="L8" s="1"/>
    </row>
    <row r="9" spans="2:19" ht="24.95" customHeight="1" thickBot="1" x14ac:dyDescent="0.35">
      <c r="B9" s="34" t="s">
        <v>21</v>
      </c>
      <c r="C9" s="35"/>
      <c r="D9" s="20">
        <v>450000</v>
      </c>
      <c r="E9" s="20">
        <v>450000</v>
      </c>
      <c r="F9" s="20">
        <v>450000</v>
      </c>
      <c r="G9" s="20">
        <v>450000</v>
      </c>
      <c r="H9" s="20">
        <v>450000</v>
      </c>
      <c r="I9" s="20">
        <v>350000</v>
      </c>
      <c r="J9" s="21">
        <v>350000</v>
      </c>
      <c r="K9" s="36"/>
      <c r="L9" s="1"/>
    </row>
    <row r="10" spans="2:19" ht="24.95" customHeight="1" x14ac:dyDescent="0.3">
      <c r="B10" s="30" t="s">
        <v>16</v>
      </c>
      <c r="C10" s="30"/>
      <c r="D10" s="32">
        <f>SUM(D7:F9)</f>
        <v>2382000</v>
      </c>
      <c r="E10" s="32"/>
      <c r="F10" s="32"/>
      <c r="G10" s="32">
        <f>SUM(G7:H9)</f>
        <v>1818000</v>
      </c>
      <c r="H10" s="32"/>
      <c r="I10" s="32">
        <f>SUM(I7:J9)</f>
        <v>1740000</v>
      </c>
      <c r="J10" s="32"/>
      <c r="K10" s="37"/>
      <c r="L10" s="1"/>
    </row>
    <row r="11" spans="2:19" ht="24.95" customHeight="1" x14ac:dyDescent="0.3">
      <c r="B11" s="31" t="s">
        <v>17</v>
      </c>
      <c r="C11" s="31"/>
      <c r="D11" s="33">
        <v>2750000</v>
      </c>
      <c r="E11" s="33"/>
      <c r="F11" s="33"/>
      <c r="G11" s="33">
        <v>2100000</v>
      </c>
      <c r="H11" s="33"/>
      <c r="I11" s="33">
        <v>2000000</v>
      </c>
      <c r="J11" s="33"/>
      <c r="K11" s="37"/>
      <c r="L11" s="1"/>
    </row>
    <row r="12" spans="2:19" ht="24.95" customHeight="1" x14ac:dyDescent="0.3">
      <c r="B12" s="27" t="s">
        <v>18</v>
      </c>
      <c r="C12" s="27"/>
      <c r="D12" s="60">
        <v>3.3000000000000002E-2</v>
      </c>
      <c r="E12" s="41"/>
      <c r="F12" s="41"/>
      <c r="G12" s="41"/>
      <c r="H12" s="41"/>
      <c r="I12" s="41"/>
      <c r="J12" s="42"/>
      <c r="K12" s="11" t="s">
        <v>20</v>
      </c>
      <c r="L12" s="1"/>
      <c r="N12" s="25"/>
    </row>
    <row r="13" spans="2:19" ht="24.95" customHeight="1" x14ac:dyDescent="0.3">
      <c r="B13" s="29" t="s">
        <v>19</v>
      </c>
      <c r="C13" s="29"/>
      <c r="D13" s="26">
        <f>D11*(100%-D12)-D10</f>
        <v>277250</v>
      </c>
      <c r="E13" s="26"/>
      <c r="F13" s="26"/>
      <c r="G13" s="26">
        <f>G11*(100%-D12)-G10</f>
        <v>212700</v>
      </c>
      <c r="H13" s="26"/>
      <c r="I13" s="26">
        <f>I11*(100%-D12)-I10</f>
        <v>194000</v>
      </c>
      <c r="J13" s="26"/>
      <c r="K13" s="10">
        <f>SUM(D13:J13)</f>
        <v>683950</v>
      </c>
      <c r="L13" s="1"/>
    </row>
    <row r="14" spans="2:19" x14ac:dyDescent="0.3">
      <c r="B14" s="1"/>
      <c r="C14" s="1"/>
      <c r="D14" s="2"/>
      <c r="E14" s="2"/>
      <c r="F14" s="2"/>
      <c r="G14" s="2"/>
      <c r="H14" s="2"/>
      <c r="I14" s="2"/>
      <c r="J14" s="2"/>
      <c r="K14" s="2"/>
      <c r="L14" s="1"/>
    </row>
    <row r="15" spans="2:19" ht="17.25" thickBot="1" x14ac:dyDescent="0.35">
      <c r="B15" s="1"/>
      <c r="C15" s="1"/>
      <c r="D15" s="2"/>
      <c r="E15" s="2"/>
      <c r="F15" s="2"/>
      <c r="G15" s="2"/>
      <c r="H15" s="2"/>
      <c r="I15" s="2"/>
      <c r="J15" s="2"/>
      <c r="K15" s="2"/>
      <c r="L15" s="1"/>
    </row>
    <row r="16" spans="2:19" ht="24.95" customHeight="1" thickBot="1" x14ac:dyDescent="0.35">
      <c r="B16" s="52" t="s">
        <v>6</v>
      </c>
      <c r="C16" s="53"/>
      <c r="D16" s="53"/>
      <c r="E16" s="53"/>
      <c r="F16" s="53"/>
      <c r="G16" s="53"/>
      <c r="H16" s="53"/>
      <c r="I16" s="53"/>
      <c r="J16" s="53"/>
      <c r="K16" s="54"/>
      <c r="L16" s="1"/>
    </row>
    <row r="17" spans="1:19" ht="24.95" customHeight="1" x14ac:dyDescent="0.3">
      <c r="B17" s="30"/>
      <c r="C17" s="30"/>
      <c r="D17" s="24">
        <v>45741</v>
      </c>
      <c r="E17" s="24">
        <v>45742</v>
      </c>
      <c r="F17" s="24">
        <v>45743</v>
      </c>
      <c r="G17" s="24">
        <v>45744</v>
      </c>
      <c r="H17" s="24">
        <v>45745</v>
      </c>
      <c r="I17" s="24">
        <v>45746</v>
      </c>
      <c r="J17" s="24">
        <v>45747</v>
      </c>
      <c r="K17" s="24">
        <v>45748</v>
      </c>
      <c r="L17" s="1"/>
    </row>
    <row r="18" spans="1:19" ht="24.95" customHeight="1" x14ac:dyDescent="0.3">
      <c r="B18" s="27"/>
      <c r="C18" s="27"/>
      <c r="D18" s="4" t="s">
        <v>13</v>
      </c>
      <c r="E18" s="57" t="s">
        <v>8</v>
      </c>
      <c r="F18" s="58"/>
      <c r="G18" s="59"/>
      <c r="H18" s="57" t="s">
        <v>10</v>
      </c>
      <c r="I18" s="58"/>
      <c r="J18" s="59"/>
      <c r="K18" s="9"/>
      <c r="L18" s="1"/>
    </row>
    <row r="19" spans="1:19" ht="24.95" customHeight="1" thickBot="1" x14ac:dyDescent="0.35">
      <c r="B19" s="28"/>
      <c r="C19" s="28"/>
      <c r="D19" s="5"/>
      <c r="E19" s="38" t="s">
        <v>7</v>
      </c>
      <c r="F19" s="39"/>
      <c r="G19" s="40"/>
      <c r="H19" s="38" t="s">
        <v>12</v>
      </c>
      <c r="I19" s="39"/>
      <c r="J19" s="40"/>
      <c r="K19" s="28" t="s">
        <v>5</v>
      </c>
      <c r="L19" s="1"/>
    </row>
    <row r="20" spans="1:19" ht="24.95" customHeight="1" x14ac:dyDescent="0.3">
      <c r="B20" s="12" t="s">
        <v>1</v>
      </c>
      <c r="C20" s="13">
        <v>4</v>
      </c>
      <c r="D20" s="22"/>
      <c r="E20" s="14">
        <f>65000*$C$7</f>
        <v>260000</v>
      </c>
      <c r="F20" s="14">
        <f>65000*$C$7</f>
        <v>260000</v>
      </c>
      <c r="G20" s="14">
        <f>65000*$C$7</f>
        <v>260000</v>
      </c>
      <c r="H20" s="14">
        <f>130000*$C$7</f>
        <v>520000</v>
      </c>
      <c r="I20" s="14">
        <f>130000*$C$7</f>
        <v>520000</v>
      </c>
      <c r="J20" s="15">
        <f>130000*$C$7</f>
        <v>520000</v>
      </c>
      <c r="K20" s="36"/>
      <c r="L20" s="1"/>
    </row>
    <row r="21" spans="1:19" ht="24.95" customHeight="1" thickBot="1" x14ac:dyDescent="0.35">
      <c r="B21" s="16" t="s">
        <v>2</v>
      </c>
      <c r="C21" s="17">
        <v>7</v>
      </c>
      <c r="D21" s="23"/>
      <c r="E21" s="18">
        <f>12000*$C$8</f>
        <v>84000</v>
      </c>
      <c r="F21" s="18">
        <f>12000*$C$8</f>
        <v>84000</v>
      </c>
      <c r="G21" s="18">
        <f>12000*$C$8</f>
        <v>84000</v>
      </c>
      <c r="H21" s="18">
        <v>0</v>
      </c>
      <c r="I21" s="18">
        <v>0</v>
      </c>
      <c r="J21" s="19">
        <v>0</v>
      </c>
      <c r="K21" s="36"/>
      <c r="L21" s="1"/>
    </row>
    <row r="22" spans="1:19" ht="24.95" customHeight="1" thickBot="1" x14ac:dyDescent="0.35">
      <c r="B22" s="34" t="s">
        <v>21</v>
      </c>
      <c r="C22" s="35"/>
      <c r="D22" s="20"/>
      <c r="E22" s="20">
        <v>450000</v>
      </c>
      <c r="F22" s="20">
        <v>450000</v>
      </c>
      <c r="G22" s="20">
        <v>450000</v>
      </c>
      <c r="H22" s="20">
        <v>350000</v>
      </c>
      <c r="I22" s="20">
        <v>350000</v>
      </c>
      <c r="J22" s="21">
        <v>350000</v>
      </c>
      <c r="K22" s="37"/>
      <c r="L22" s="1"/>
    </row>
    <row r="23" spans="1:19" ht="24.95" customHeight="1" x14ac:dyDescent="0.3">
      <c r="B23" s="27" t="s">
        <v>16</v>
      </c>
      <c r="C23" s="27"/>
      <c r="D23" s="5"/>
      <c r="E23" s="46">
        <f>SUM(E20:G22)</f>
        <v>2382000</v>
      </c>
      <c r="F23" s="47"/>
      <c r="G23" s="48"/>
      <c r="H23" s="46">
        <f>SUM(H20:J22)</f>
        <v>2610000</v>
      </c>
      <c r="I23" s="47"/>
      <c r="J23" s="48"/>
      <c r="K23" s="37"/>
      <c r="L23" s="1"/>
    </row>
    <row r="24" spans="1:19" ht="24.95" customHeight="1" x14ac:dyDescent="0.3">
      <c r="B24" s="31" t="s">
        <v>17</v>
      </c>
      <c r="C24" s="31"/>
      <c r="D24" s="5"/>
      <c r="E24" s="49">
        <v>2800000</v>
      </c>
      <c r="F24" s="50"/>
      <c r="G24" s="51"/>
      <c r="H24" s="49">
        <v>2950000</v>
      </c>
      <c r="I24" s="50"/>
      <c r="J24" s="51"/>
      <c r="K24" s="37"/>
      <c r="L24" s="1"/>
    </row>
    <row r="25" spans="1:19" ht="24.95" customHeight="1" x14ac:dyDescent="0.3">
      <c r="B25" s="27" t="s">
        <v>18</v>
      </c>
      <c r="C25" s="27"/>
      <c r="D25" s="5"/>
      <c r="E25" s="41">
        <v>3.3000000000000002E-2</v>
      </c>
      <c r="F25" s="41"/>
      <c r="G25" s="41"/>
      <c r="H25" s="41"/>
      <c r="I25" s="41"/>
      <c r="J25" s="42"/>
      <c r="K25" s="7" t="s">
        <v>20</v>
      </c>
      <c r="L25" s="1"/>
    </row>
    <row r="26" spans="1:19" ht="24.95" customHeight="1" x14ac:dyDescent="0.3">
      <c r="B26" s="29" t="s">
        <v>19</v>
      </c>
      <c r="C26" s="29"/>
      <c r="D26" s="6"/>
      <c r="E26" s="43">
        <f>E24*(100%-E25)-E23</f>
        <v>325600</v>
      </c>
      <c r="F26" s="44"/>
      <c r="G26" s="45"/>
      <c r="H26" s="43">
        <f>H24*(100%-E25)-H23</f>
        <v>242650</v>
      </c>
      <c r="I26" s="44"/>
      <c r="J26" s="45"/>
      <c r="K26" s="8">
        <f>SUM(D26:J26)</f>
        <v>568250</v>
      </c>
      <c r="L26" s="1"/>
    </row>
    <row r="27" spans="1:19" x14ac:dyDescent="0.3">
      <c r="A27" s="1"/>
      <c r="B27" s="1"/>
      <c r="C27" s="2"/>
      <c r="D27" s="2"/>
      <c r="E27" s="2"/>
      <c r="F27" s="2"/>
      <c r="G27" s="2"/>
      <c r="H27" s="2"/>
      <c r="I27" s="2"/>
      <c r="J27" s="2"/>
      <c r="K27" s="1"/>
      <c r="L27" s="1"/>
    </row>
    <row r="28" spans="1:19" x14ac:dyDescent="0.3">
      <c r="A28" s="1"/>
      <c r="B28" s="1"/>
      <c r="C28" s="2"/>
      <c r="D28" s="2"/>
      <c r="E28" s="2"/>
      <c r="F28" s="2"/>
      <c r="G28" s="2"/>
      <c r="H28" s="2"/>
      <c r="I28" s="2"/>
      <c r="J28" s="2"/>
      <c r="K28" s="1"/>
      <c r="L28" s="1"/>
    </row>
    <row r="29" spans="1:19" x14ac:dyDescent="0.3">
      <c r="A29" s="1"/>
      <c r="B29" s="1"/>
      <c r="C29" s="2"/>
      <c r="D29" s="2"/>
      <c r="E29" s="2"/>
      <c r="F29" s="2"/>
      <c r="G29" s="2"/>
      <c r="H29" s="2"/>
      <c r="I29" s="2"/>
      <c r="J29" s="2"/>
      <c r="K29" s="1"/>
      <c r="L29" s="1"/>
    </row>
    <row r="30" spans="1:19" x14ac:dyDescent="0.3">
      <c r="A30" s="1"/>
      <c r="B30" s="1"/>
      <c r="C30" s="2"/>
      <c r="D30" s="2"/>
      <c r="E30" s="2"/>
      <c r="F30" s="2"/>
      <c r="G30" s="2"/>
      <c r="H30" s="2"/>
      <c r="I30" s="2"/>
      <c r="J30" s="2"/>
      <c r="K30" s="1"/>
      <c r="L30" s="1"/>
    </row>
    <row r="31" spans="1:19" x14ac:dyDescent="0.3">
      <c r="A31" s="1"/>
      <c r="B31" s="1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3">
      <c r="A32" s="1"/>
      <c r="B32" s="1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">
      <c r="A33" s="1"/>
      <c r="B33" s="1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">
      <c r="A34" s="1"/>
      <c r="B34" s="1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">
      <c r="A35" s="1"/>
      <c r="B35" s="1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3">
      <c r="A36" s="1"/>
      <c r="B36" s="1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</sheetData>
  <mergeCells count="45">
    <mergeCell ref="B16:K16"/>
    <mergeCell ref="B26:C26"/>
    <mergeCell ref="B3:K3"/>
    <mergeCell ref="B1:K1"/>
    <mergeCell ref="B2:K2"/>
    <mergeCell ref="E18:G18"/>
    <mergeCell ref="H18:J18"/>
    <mergeCell ref="K6:K11"/>
    <mergeCell ref="D12:J12"/>
    <mergeCell ref="D5:F5"/>
    <mergeCell ref="G5:H5"/>
    <mergeCell ref="I5:J5"/>
    <mergeCell ref="I13:J13"/>
    <mergeCell ref="G13:H13"/>
    <mergeCell ref="G10:H10"/>
    <mergeCell ref="G11:H11"/>
    <mergeCell ref="B9:C9"/>
    <mergeCell ref="E26:G26"/>
    <mergeCell ref="H26:J26"/>
    <mergeCell ref="E23:G23"/>
    <mergeCell ref="E24:G24"/>
    <mergeCell ref="H24:J24"/>
    <mergeCell ref="H23:J23"/>
    <mergeCell ref="B22:C22"/>
    <mergeCell ref="B24:C24"/>
    <mergeCell ref="B25:C25"/>
    <mergeCell ref="B17:C19"/>
    <mergeCell ref="K19:K24"/>
    <mergeCell ref="B23:C23"/>
    <mergeCell ref="E19:G19"/>
    <mergeCell ref="H19:J19"/>
    <mergeCell ref="E25:J25"/>
    <mergeCell ref="G6:H6"/>
    <mergeCell ref="I6:J6"/>
    <mergeCell ref="I10:J10"/>
    <mergeCell ref="I11:J11"/>
    <mergeCell ref="D10:F10"/>
    <mergeCell ref="D11:F11"/>
    <mergeCell ref="D13:F13"/>
    <mergeCell ref="B4:C6"/>
    <mergeCell ref="B12:C12"/>
    <mergeCell ref="B13:C13"/>
    <mergeCell ref="B10:C10"/>
    <mergeCell ref="B11:C11"/>
    <mergeCell ref="D6:F6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0536-66E1-4460-A0BB-DC63BAFD2793}">
  <dimension ref="A3:C20"/>
  <sheetViews>
    <sheetView tabSelected="1" workbookViewId="0">
      <selection activeCell="B21" sqref="B21"/>
    </sheetView>
  </sheetViews>
  <sheetFormatPr defaultRowHeight="16.5" x14ac:dyDescent="0.3"/>
  <cols>
    <col min="1" max="1" width="9.875" bestFit="1" customWidth="1"/>
    <col min="2" max="2" width="11.75" bestFit="1" customWidth="1"/>
    <col min="3" max="3" width="27.375" bestFit="1" customWidth="1"/>
  </cols>
  <sheetData>
    <row r="3" spans="1:3" x14ac:dyDescent="0.3">
      <c r="A3" s="61">
        <v>45542</v>
      </c>
      <c r="B3" s="62" t="s">
        <v>24</v>
      </c>
      <c r="C3" t="s">
        <v>27</v>
      </c>
    </row>
    <row r="4" spans="1:3" x14ac:dyDescent="0.3">
      <c r="B4" t="s">
        <v>22</v>
      </c>
      <c r="C4" t="s">
        <v>23</v>
      </c>
    </row>
    <row r="5" spans="1:3" x14ac:dyDescent="0.3">
      <c r="B5" t="s">
        <v>25</v>
      </c>
      <c r="C5" t="s">
        <v>26</v>
      </c>
    </row>
    <row r="6" spans="1:3" x14ac:dyDescent="0.3">
      <c r="B6" t="s">
        <v>28</v>
      </c>
      <c r="C6" t="s">
        <v>29</v>
      </c>
    </row>
    <row r="8" spans="1:3" x14ac:dyDescent="0.3">
      <c r="A8" s="61">
        <v>45543</v>
      </c>
      <c r="B8" t="s">
        <v>28</v>
      </c>
      <c r="C8" t="s">
        <v>35</v>
      </c>
    </row>
    <row r="9" spans="1:3" x14ac:dyDescent="0.3">
      <c r="B9" t="s">
        <v>28</v>
      </c>
      <c r="C9" t="s">
        <v>30</v>
      </c>
    </row>
    <row r="10" spans="1:3" x14ac:dyDescent="0.3">
      <c r="B10" t="s">
        <v>28</v>
      </c>
      <c r="C10" t="s">
        <v>37</v>
      </c>
    </row>
    <row r="11" spans="1:3" x14ac:dyDescent="0.3">
      <c r="B11" t="s">
        <v>28</v>
      </c>
      <c r="C11" t="s">
        <v>36</v>
      </c>
    </row>
    <row r="13" spans="1:3" x14ac:dyDescent="0.3">
      <c r="A13" s="61">
        <v>45544</v>
      </c>
      <c r="B13" t="s">
        <v>28</v>
      </c>
      <c r="C13" t="s">
        <v>38</v>
      </c>
    </row>
    <row r="14" spans="1:3" x14ac:dyDescent="0.3">
      <c r="B14" t="s">
        <v>28</v>
      </c>
      <c r="C14" t="s">
        <v>39</v>
      </c>
    </row>
    <row r="15" spans="1:3" x14ac:dyDescent="0.3">
      <c r="B15" t="s">
        <v>28</v>
      </c>
      <c r="C15" t="s">
        <v>40</v>
      </c>
    </row>
    <row r="16" spans="1:3" x14ac:dyDescent="0.3">
      <c r="B16" t="s">
        <v>28</v>
      </c>
      <c r="C16" t="s">
        <v>41</v>
      </c>
    </row>
    <row r="18" spans="1:3" x14ac:dyDescent="0.3">
      <c r="A18" s="61">
        <v>45545</v>
      </c>
      <c r="B18" t="s">
        <v>31</v>
      </c>
      <c r="C18" t="s">
        <v>32</v>
      </c>
    </row>
    <row r="19" spans="1:3" x14ac:dyDescent="0.3">
      <c r="B19" t="s">
        <v>33</v>
      </c>
      <c r="C19" t="s">
        <v>34</v>
      </c>
    </row>
    <row r="20" spans="1:3" x14ac:dyDescent="0.3">
      <c r="B20" t="s">
        <v>42</v>
      </c>
      <c r="C20" t="s">
        <v>43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TK-OFFICE</dc:creator>
  <cp:lastModifiedBy>강 병은</cp:lastModifiedBy>
  <dcterms:created xsi:type="dcterms:W3CDTF">2015-06-05T18:19:34Z</dcterms:created>
  <dcterms:modified xsi:type="dcterms:W3CDTF">2024-08-21T06:52:24Z</dcterms:modified>
</cp:coreProperties>
</file>