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18._파트너사&amp;협력사 사업\50.대구 AU클럽 및 호텔정보\"/>
    </mc:Choice>
  </mc:AlternateContent>
  <xr:revisionPtr revIDLastSave="0" documentId="13_ncr:1_{90DDB1A4-2468-4405-983B-014EF0609627}" xr6:coauthVersionLast="47" xr6:coauthVersionMax="47" xr10:uidLastSave="{00000000-0000-0000-0000-000000000000}"/>
  <bookViews>
    <workbookView xWindow="28680" yWindow="-120" windowWidth="29040" windowHeight="15990" activeTab="1" xr2:uid="{265B32DB-DA3D-41B5-B7B5-80306D8AEC9A}"/>
  </bookViews>
  <sheets>
    <sheet name="Sheet1" sheetId="1" r:id="rId1"/>
    <sheet name="변경_강일구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2" l="1"/>
  <c r="E34" i="2"/>
  <c r="D34" i="2"/>
  <c r="F27" i="2"/>
  <c r="E27" i="2"/>
  <c r="D27" i="2"/>
  <c r="F20" i="2"/>
  <c r="E20" i="2"/>
  <c r="E21" i="2" s="1"/>
  <c r="D20" i="2"/>
  <c r="D21" i="2" s="1"/>
  <c r="F35" i="2"/>
  <c r="E35" i="2"/>
  <c r="D35" i="2"/>
  <c r="F28" i="2"/>
  <c r="E28" i="2"/>
  <c r="D28" i="2"/>
  <c r="F21" i="2"/>
  <c r="F31" i="2"/>
  <c r="E31" i="2"/>
  <c r="D31" i="2"/>
  <c r="F24" i="2"/>
  <c r="E24" i="2"/>
  <c r="D24" i="2"/>
  <c r="F18" i="2"/>
  <c r="E18" i="2"/>
  <c r="D18" i="2"/>
  <c r="G13" i="2"/>
  <c r="G12" i="2"/>
  <c r="G11" i="2"/>
  <c r="F35" i="1"/>
  <c r="E35" i="1"/>
  <c r="D35" i="1"/>
  <c r="F28" i="1"/>
  <c r="E28" i="1"/>
  <c r="D28" i="1"/>
  <c r="F21" i="1"/>
  <c r="E21" i="1"/>
  <c r="D21" i="1"/>
  <c r="G12" i="1"/>
  <c r="G13" i="1"/>
  <c r="G11" i="1"/>
</calcChain>
</file>

<file path=xl/sharedStrings.xml><?xml version="1.0" encoding="utf-8"?>
<sst xmlns="http://schemas.openxmlformats.org/spreadsheetml/2006/main" count="129" uniqueCount="34">
  <si>
    <t>월화수목일</t>
    <phoneticPr fontId="2" type="noConversion"/>
  </si>
  <si>
    <t>금</t>
    <phoneticPr fontId="2" type="noConversion"/>
  </si>
  <si>
    <t>토</t>
    <phoneticPr fontId="2" type="noConversion"/>
  </si>
  <si>
    <t>디럭스</t>
    <phoneticPr fontId="2" type="noConversion"/>
  </si>
  <si>
    <t>스탠다드</t>
    <phoneticPr fontId="2" type="noConversion"/>
  </si>
  <si>
    <t>스위트</t>
    <phoneticPr fontId="2" type="noConversion"/>
  </si>
  <si>
    <t>디럭스시티뷰</t>
    <phoneticPr fontId="2" type="noConversion"/>
  </si>
  <si>
    <t>스위트시티뷰</t>
    <phoneticPr fontId="2" type="noConversion"/>
  </si>
  <si>
    <t>*초기 스탠다드만 오픈</t>
    <phoneticPr fontId="2" type="noConversion"/>
  </si>
  <si>
    <t>*현장에서 추가요금 후 업그레이드</t>
    <phoneticPr fontId="2" type="noConversion"/>
  </si>
  <si>
    <t>주류비용</t>
    <phoneticPr fontId="2" type="noConversion"/>
  </si>
  <si>
    <t>서비스</t>
    <phoneticPr fontId="2" type="noConversion"/>
  </si>
  <si>
    <t>샴페인1</t>
    <phoneticPr fontId="2" type="noConversion"/>
  </si>
  <si>
    <t>샴페인2</t>
    <phoneticPr fontId="2" type="noConversion"/>
  </si>
  <si>
    <t>테이블비용</t>
    <phoneticPr fontId="2" type="noConversion"/>
  </si>
  <si>
    <t>돔페2병 or 아르망디1병</t>
    <phoneticPr fontId="2" type="noConversion"/>
  </si>
  <si>
    <t>*현장 추가주류 메뉴판동일</t>
    <phoneticPr fontId="2" type="noConversion"/>
  </si>
  <si>
    <t>샴페인3병+바틀3병</t>
    <phoneticPr fontId="2" type="noConversion"/>
  </si>
  <si>
    <t>바틀1병</t>
    <phoneticPr fontId="2" type="noConversion"/>
  </si>
  <si>
    <t>총액</t>
    <phoneticPr fontId="2" type="noConversion"/>
  </si>
  <si>
    <t>합계</t>
    <phoneticPr fontId="2" type="noConversion"/>
  </si>
  <si>
    <t>호텔(스탠다드)</t>
    <phoneticPr fontId="2" type="noConversion"/>
  </si>
  <si>
    <t>HOTEL AU</t>
    <phoneticPr fontId="2" type="noConversion"/>
  </si>
  <si>
    <t>CLBU AU</t>
    <phoneticPr fontId="2" type="noConversion"/>
  </si>
  <si>
    <t>CLUB+HOTEL 기본</t>
    <phoneticPr fontId="2" type="noConversion"/>
  </si>
  <si>
    <t>CLUB+HOTEL 세트1</t>
    <phoneticPr fontId="2" type="noConversion"/>
  </si>
  <si>
    <t>CLUB+HOTEL 세트2</t>
    <phoneticPr fontId="2" type="noConversion"/>
  </si>
  <si>
    <t>*부킹 언급하지 않는 조건</t>
    <phoneticPr fontId="2" type="noConversion"/>
  </si>
  <si>
    <t>*호텔키 - 2명무료입장</t>
    <phoneticPr fontId="2" type="noConversion"/>
  </si>
  <si>
    <t>수수료15%</t>
    <phoneticPr fontId="2" type="noConversion"/>
  </si>
  <si>
    <t>HOTEL AU 정상가</t>
    <phoneticPr fontId="2" type="noConversion"/>
  </si>
  <si>
    <t>카드 수수료 (4%)</t>
    <phoneticPr fontId="2" type="noConversion"/>
  </si>
  <si>
    <t>호텔(스탠다드) 입금가</t>
    <phoneticPr fontId="2" type="noConversion"/>
  </si>
  <si>
    <t>원가합계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</si>
</sst>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1" xfId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2" borderId="4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4" borderId="4" xfId="0" applyFill="1" applyBorder="1">
      <alignment vertical="center"/>
    </xf>
    <xf numFmtId="41" fontId="0" fillId="4" borderId="3" xfId="1" applyFont="1" applyFill="1" applyBorder="1" applyAlignment="1">
      <alignment horizontal="center" vertical="center"/>
    </xf>
    <xf numFmtId="41" fontId="0" fillId="4" borderId="5" xfId="1" applyFont="1" applyFill="1" applyBorder="1" applyAlignment="1">
      <alignment horizontal="center" vertical="center"/>
    </xf>
    <xf numFmtId="41" fontId="0" fillId="0" borderId="0" xfId="1" applyFont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41" fontId="3" fillId="5" borderId="1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E0FCD-F24A-4C1C-8CBA-71A0DDE892BB}">
  <dimension ref="B4:N36"/>
  <sheetViews>
    <sheetView showGridLines="0" topLeftCell="A3" workbookViewId="0">
      <selection activeCell="D22" sqref="D22"/>
    </sheetView>
  </sheetViews>
  <sheetFormatPr defaultRowHeight="16.5" x14ac:dyDescent="0.3"/>
  <cols>
    <col min="2" max="2" width="2.5" style="2" bestFit="1" customWidth="1"/>
    <col min="3" max="3" width="24.375" bestFit="1" customWidth="1"/>
    <col min="4" max="5" width="14.75" customWidth="1"/>
    <col min="6" max="6" width="11.375" bestFit="1" customWidth="1"/>
    <col min="7" max="7" width="11.375" customWidth="1"/>
    <col min="9" max="9" width="11" bestFit="1" customWidth="1"/>
    <col min="10" max="10" width="9.375" bestFit="1" customWidth="1"/>
    <col min="11" max="11" width="12.25" customWidth="1"/>
    <col min="12" max="12" width="13" bestFit="1" customWidth="1"/>
    <col min="14" max="14" width="12.5" customWidth="1"/>
  </cols>
  <sheetData>
    <row r="4" spans="2:14" x14ac:dyDescent="0.3">
      <c r="D4" s="8"/>
      <c r="E4" s="8"/>
      <c r="F4" s="8"/>
      <c r="I4" s="5" t="s">
        <v>22</v>
      </c>
      <c r="J4" s="5" t="s">
        <v>4</v>
      </c>
      <c r="K4" s="5" t="s">
        <v>3</v>
      </c>
      <c r="L4" s="5" t="s">
        <v>6</v>
      </c>
      <c r="M4" s="5" t="s">
        <v>5</v>
      </c>
      <c r="N4" s="5" t="s">
        <v>7</v>
      </c>
    </row>
    <row r="5" spans="2:14" x14ac:dyDescent="0.3">
      <c r="C5" s="5" t="s">
        <v>22</v>
      </c>
      <c r="D5" s="4" t="s">
        <v>0</v>
      </c>
      <c r="E5" s="4" t="s">
        <v>1</v>
      </c>
      <c r="F5" s="4" t="s">
        <v>2</v>
      </c>
      <c r="I5" s="4" t="s">
        <v>0</v>
      </c>
      <c r="J5" s="6">
        <v>89000</v>
      </c>
      <c r="K5" s="7">
        <v>105000</v>
      </c>
      <c r="L5" s="7">
        <v>139000</v>
      </c>
      <c r="M5" s="7">
        <v>139000</v>
      </c>
      <c r="N5" s="7">
        <v>179000</v>
      </c>
    </row>
    <row r="6" spans="2:14" x14ac:dyDescent="0.3">
      <c r="C6" s="5" t="s">
        <v>4</v>
      </c>
      <c r="D6" s="6">
        <v>89000</v>
      </c>
      <c r="E6" s="6">
        <v>115000</v>
      </c>
      <c r="F6" s="6">
        <v>175000</v>
      </c>
      <c r="I6" s="4" t="s">
        <v>1</v>
      </c>
      <c r="J6" s="6">
        <v>115000</v>
      </c>
      <c r="K6" s="7">
        <v>135000</v>
      </c>
      <c r="L6" s="7">
        <v>179000</v>
      </c>
      <c r="M6" s="7">
        <v>179000</v>
      </c>
      <c r="N6" s="7">
        <v>219000</v>
      </c>
    </row>
    <row r="7" spans="2:14" x14ac:dyDescent="0.3">
      <c r="D7" t="s">
        <v>8</v>
      </c>
      <c r="I7" s="4" t="s">
        <v>2</v>
      </c>
      <c r="J7" s="6">
        <v>175000</v>
      </c>
      <c r="K7" s="7">
        <v>195000</v>
      </c>
      <c r="L7" s="7">
        <v>245000</v>
      </c>
      <c r="M7" s="7">
        <v>245000</v>
      </c>
      <c r="N7" s="7">
        <v>285000</v>
      </c>
    </row>
    <row r="8" spans="2:14" x14ac:dyDescent="0.3">
      <c r="D8" t="s">
        <v>9</v>
      </c>
      <c r="E8" s="1"/>
      <c r="J8" s="3"/>
      <c r="K8" s="3"/>
      <c r="L8" s="3"/>
      <c r="M8" s="3"/>
    </row>
    <row r="9" spans="2:14" x14ac:dyDescent="0.3">
      <c r="D9" s="1"/>
      <c r="E9" s="1"/>
      <c r="F9" s="1"/>
      <c r="G9" s="1"/>
      <c r="H9" s="1"/>
      <c r="J9" s="3"/>
      <c r="K9" s="3"/>
      <c r="L9" s="3"/>
      <c r="M9" s="3"/>
    </row>
    <row r="10" spans="2:14" x14ac:dyDescent="0.3">
      <c r="B10" s="5"/>
      <c r="C10" s="5" t="s">
        <v>23</v>
      </c>
      <c r="D10" s="5" t="s">
        <v>10</v>
      </c>
      <c r="E10" s="5" t="s">
        <v>14</v>
      </c>
      <c r="F10" s="14" t="s">
        <v>11</v>
      </c>
      <c r="G10" s="7" t="s">
        <v>19</v>
      </c>
      <c r="H10" s="1"/>
      <c r="J10" s="3"/>
      <c r="K10" s="3"/>
      <c r="L10" s="3"/>
      <c r="M10" s="3"/>
    </row>
    <row r="11" spans="2:14" x14ac:dyDescent="0.3">
      <c r="B11" s="5">
        <v>1</v>
      </c>
      <c r="C11" s="5" t="s">
        <v>18</v>
      </c>
      <c r="D11" s="7">
        <v>120000</v>
      </c>
      <c r="E11" s="5"/>
      <c r="F11" s="14" t="s">
        <v>12</v>
      </c>
      <c r="G11" s="7">
        <f>D11+E11</f>
        <v>120000</v>
      </c>
      <c r="H11" s="1"/>
      <c r="J11" s="3"/>
      <c r="K11" s="3"/>
      <c r="L11" s="3"/>
      <c r="M11" s="3"/>
    </row>
    <row r="12" spans="2:14" x14ac:dyDescent="0.3">
      <c r="B12" s="5">
        <v>2</v>
      </c>
      <c r="C12" s="7" t="s">
        <v>17</v>
      </c>
      <c r="D12" s="7">
        <v>1100000</v>
      </c>
      <c r="E12" s="7">
        <v>200000</v>
      </c>
      <c r="F12" s="14" t="s">
        <v>13</v>
      </c>
      <c r="G12" s="7">
        <f t="shared" ref="G12:G13" si="0">D12+E12</f>
        <v>1300000</v>
      </c>
      <c r="H12" s="1"/>
      <c r="J12" s="3"/>
      <c r="K12" s="3"/>
      <c r="L12" s="3"/>
      <c r="M12" s="3"/>
    </row>
    <row r="13" spans="2:14" x14ac:dyDescent="0.3">
      <c r="B13" s="5">
        <v>3</v>
      </c>
      <c r="C13" s="7" t="s">
        <v>15</v>
      </c>
      <c r="D13" s="7">
        <v>2200000</v>
      </c>
      <c r="E13" s="7">
        <v>200000</v>
      </c>
      <c r="F13" s="14" t="s">
        <v>13</v>
      </c>
      <c r="G13" s="7">
        <f t="shared" si="0"/>
        <v>2400000</v>
      </c>
      <c r="H13" s="1"/>
      <c r="J13" s="3"/>
      <c r="K13" s="3"/>
      <c r="L13" s="3"/>
      <c r="M13" s="3"/>
    </row>
    <row r="14" spans="2:14" x14ac:dyDescent="0.3">
      <c r="C14" t="s">
        <v>16</v>
      </c>
      <c r="D14" s="19" t="s">
        <v>27</v>
      </c>
      <c r="F14" s="1"/>
      <c r="G14" s="1"/>
      <c r="H14" s="1"/>
      <c r="J14" s="2"/>
      <c r="K14" s="2"/>
      <c r="L14" s="2"/>
      <c r="M14" s="2"/>
    </row>
    <row r="15" spans="2:14" x14ac:dyDescent="0.3">
      <c r="C15" t="s">
        <v>28</v>
      </c>
      <c r="D15" s="19"/>
      <c r="F15" s="1"/>
      <c r="G15" s="1"/>
      <c r="H15" s="1"/>
      <c r="J15" s="2"/>
      <c r="K15" s="2"/>
      <c r="L15" s="2"/>
      <c r="M15" s="2"/>
    </row>
    <row r="16" spans="2:14" x14ac:dyDescent="0.3">
      <c r="D16" s="3"/>
      <c r="E16" s="3"/>
      <c r="F16" s="1"/>
      <c r="G16" s="1"/>
      <c r="H16" s="1"/>
      <c r="J16" s="2"/>
      <c r="K16" s="2"/>
      <c r="L16" s="2"/>
      <c r="M16" s="2"/>
    </row>
    <row r="17" spans="3:7" x14ac:dyDescent="0.3">
      <c r="C17" s="13" t="s">
        <v>24</v>
      </c>
      <c r="D17" s="5" t="s">
        <v>0</v>
      </c>
      <c r="E17" s="5" t="s">
        <v>1</v>
      </c>
      <c r="F17" s="5" t="s">
        <v>2</v>
      </c>
      <c r="G17" s="14" t="s">
        <v>11</v>
      </c>
    </row>
    <row r="18" spans="3:7" x14ac:dyDescent="0.3">
      <c r="C18" s="5" t="s">
        <v>21</v>
      </c>
      <c r="D18" s="7">
        <v>89000</v>
      </c>
      <c r="E18" s="7">
        <v>115000</v>
      </c>
      <c r="F18" s="7">
        <v>175000</v>
      </c>
      <c r="G18" s="15"/>
    </row>
    <row r="19" spans="3:7" ht="17.25" thickBot="1" x14ac:dyDescent="0.35">
      <c r="C19" s="10" t="s">
        <v>18</v>
      </c>
      <c r="D19" s="11">
        <v>120000</v>
      </c>
      <c r="E19" s="11">
        <v>120000</v>
      </c>
      <c r="F19" s="11">
        <v>120000</v>
      </c>
      <c r="G19" s="17" t="s">
        <v>12</v>
      </c>
    </row>
    <row r="20" spans="3:7" ht="18" thickTop="1" thickBot="1" x14ac:dyDescent="0.35">
      <c r="C20" s="10" t="s">
        <v>18</v>
      </c>
      <c r="D20" s="11">
        <v>120000</v>
      </c>
      <c r="E20" s="11">
        <v>120000</v>
      </c>
      <c r="F20" s="11">
        <v>120000</v>
      </c>
      <c r="G20" s="17" t="s">
        <v>12</v>
      </c>
    </row>
    <row r="21" spans="3:7" ht="17.25" thickTop="1" x14ac:dyDescent="0.3">
      <c r="C21" s="9" t="s">
        <v>20</v>
      </c>
      <c r="D21" s="12">
        <f>D18+D20</f>
        <v>209000</v>
      </c>
      <c r="E21" s="12">
        <f>E18+E20</f>
        <v>235000</v>
      </c>
      <c r="F21" s="12">
        <f>F18+F20</f>
        <v>295000</v>
      </c>
      <c r="G21" s="16"/>
    </row>
    <row r="22" spans="3:7" x14ac:dyDescent="0.3">
      <c r="C22" s="2"/>
      <c r="D22" s="2"/>
      <c r="E22" s="2"/>
      <c r="F22" s="2"/>
    </row>
    <row r="23" spans="3:7" x14ac:dyDescent="0.3">
      <c r="C23" s="13" t="s">
        <v>25</v>
      </c>
      <c r="D23" s="5" t="s">
        <v>0</v>
      </c>
      <c r="E23" s="5" t="s">
        <v>1</v>
      </c>
      <c r="F23" s="5" t="s">
        <v>2</v>
      </c>
      <c r="G23" s="14" t="s">
        <v>11</v>
      </c>
    </row>
    <row r="24" spans="3:7" x14ac:dyDescent="0.3">
      <c r="C24" s="5" t="s">
        <v>21</v>
      </c>
      <c r="D24" s="7">
        <v>89000</v>
      </c>
      <c r="E24" s="7">
        <v>115000</v>
      </c>
      <c r="F24" s="7">
        <v>175000</v>
      </c>
      <c r="G24" s="15"/>
    </row>
    <row r="25" spans="3:7" x14ac:dyDescent="0.3">
      <c r="C25" s="7" t="s">
        <v>17</v>
      </c>
      <c r="D25" s="7">
        <v>1100000</v>
      </c>
      <c r="E25" s="7">
        <v>1100000</v>
      </c>
      <c r="F25" s="7">
        <v>1100000</v>
      </c>
      <c r="G25" s="14" t="s">
        <v>13</v>
      </c>
    </row>
    <row r="26" spans="3:7" ht="17.25" thickBot="1" x14ac:dyDescent="0.35">
      <c r="C26" s="10" t="s">
        <v>14</v>
      </c>
      <c r="D26" s="11">
        <v>200000</v>
      </c>
      <c r="E26" s="11">
        <v>200000</v>
      </c>
      <c r="F26" s="11">
        <v>200000</v>
      </c>
      <c r="G26" s="18"/>
    </row>
    <row r="27" spans="3:7" ht="18" thickTop="1" thickBot="1" x14ac:dyDescent="0.35">
      <c r="C27" s="10" t="s">
        <v>14</v>
      </c>
      <c r="D27" s="11">
        <v>200000</v>
      </c>
      <c r="E27" s="11">
        <v>200000</v>
      </c>
      <c r="F27" s="11">
        <v>200000</v>
      </c>
      <c r="G27" s="18"/>
    </row>
    <row r="28" spans="3:7" ht="17.25" thickTop="1" x14ac:dyDescent="0.3">
      <c r="C28" s="9" t="s">
        <v>20</v>
      </c>
      <c r="D28" s="12">
        <f>SUM(D24:D27)</f>
        <v>1589000</v>
      </c>
      <c r="E28" s="12">
        <f>SUM(E24:E27)</f>
        <v>1615000</v>
      </c>
      <c r="F28" s="12">
        <f>SUM(F24:F27)</f>
        <v>1675000</v>
      </c>
      <c r="G28" s="16"/>
    </row>
    <row r="29" spans="3:7" x14ac:dyDescent="0.3">
      <c r="C29" s="2"/>
      <c r="D29" s="2"/>
      <c r="E29" s="2"/>
      <c r="F29" s="2"/>
    </row>
    <row r="30" spans="3:7" x14ac:dyDescent="0.3">
      <c r="C30" s="13" t="s">
        <v>26</v>
      </c>
      <c r="D30" s="5" t="s">
        <v>0</v>
      </c>
      <c r="E30" s="5" t="s">
        <v>1</v>
      </c>
      <c r="F30" s="5" t="s">
        <v>2</v>
      </c>
      <c r="G30" s="14" t="s">
        <v>11</v>
      </c>
    </row>
    <row r="31" spans="3:7" x14ac:dyDescent="0.3">
      <c r="C31" s="5" t="s">
        <v>21</v>
      </c>
      <c r="D31" s="7">
        <v>89000</v>
      </c>
      <c r="E31" s="7">
        <v>115000</v>
      </c>
      <c r="F31" s="7">
        <v>175000</v>
      </c>
      <c r="G31" s="15"/>
    </row>
    <row r="32" spans="3:7" x14ac:dyDescent="0.3">
      <c r="C32" s="7" t="s">
        <v>15</v>
      </c>
      <c r="D32" s="7">
        <v>2200000</v>
      </c>
      <c r="E32" s="7">
        <v>2200000</v>
      </c>
      <c r="F32" s="7">
        <v>2200000</v>
      </c>
      <c r="G32" s="14" t="s">
        <v>13</v>
      </c>
    </row>
    <row r="33" spans="3:7" ht="17.25" thickBot="1" x14ac:dyDescent="0.35">
      <c r="C33" s="10" t="s">
        <v>14</v>
      </c>
      <c r="D33" s="11">
        <v>200000</v>
      </c>
      <c r="E33" s="11">
        <v>200000</v>
      </c>
      <c r="F33" s="11">
        <v>200000</v>
      </c>
      <c r="G33" s="18"/>
    </row>
    <row r="34" spans="3:7" ht="18" thickTop="1" thickBot="1" x14ac:dyDescent="0.35">
      <c r="C34" s="10" t="s">
        <v>14</v>
      </c>
      <c r="D34" s="11">
        <v>200000</v>
      </c>
      <c r="E34" s="11">
        <v>200000</v>
      </c>
      <c r="F34" s="11">
        <v>200000</v>
      </c>
      <c r="G34" s="18"/>
    </row>
    <row r="35" spans="3:7" ht="17.25" thickTop="1" x14ac:dyDescent="0.3">
      <c r="C35" s="9" t="s">
        <v>20</v>
      </c>
      <c r="D35" s="12">
        <f>SUM(D31:D34)</f>
        <v>2689000</v>
      </c>
      <c r="E35" s="12">
        <f>SUM(E31:E34)</f>
        <v>2715000</v>
      </c>
      <c r="F35" s="12">
        <f>SUM(F31:F34)</f>
        <v>2775000</v>
      </c>
      <c r="G35" s="16"/>
    </row>
    <row r="36" spans="3:7" x14ac:dyDescent="0.3">
      <c r="C36" s="2"/>
      <c r="D36" s="2"/>
      <c r="E36" s="2"/>
      <c r="F36" s="2"/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4097D-7E5E-41D2-9522-1E5DB1D88800}">
  <dimension ref="B4:N36"/>
  <sheetViews>
    <sheetView showGridLines="0" tabSelected="1" topLeftCell="A3" workbookViewId="0">
      <selection activeCell="J14" sqref="J14"/>
    </sheetView>
  </sheetViews>
  <sheetFormatPr defaultRowHeight="16.5" x14ac:dyDescent="0.3"/>
  <cols>
    <col min="2" max="2" width="2.5" style="2" bestFit="1" customWidth="1"/>
    <col min="3" max="3" width="24.375" bestFit="1" customWidth="1"/>
    <col min="4" max="7" width="14.875" customWidth="1"/>
    <col min="9" max="9" width="11" bestFit="1" customWidth="1"/>
    <col min="10" max="10" width="9.375" bestFit="1" customWidth="1"/>
    <col min="11" max="11" width="12.25" customWidth="1"/>
    <col min="12" max="12" width="13" bestFit="1" customWidth="1"/>
    <col min="14" max="14" width="12.5" customWidth="1"/>
  </cols>
  <sheetData>
    <row r="4" spans="2:14" x14ac:dyDescent="0.3">
      <c r="D4" s="8"/>
      <c r="E4" s="8"/>
      <c r="F4" s="8"/>
      <c r="I4" s="5" t="s">
        <v>22</v>
      </c>
      <c r="J4" s="5" t="s">
        <v>4</v>
      </c>
      <c r="K4" s="5" t="s">
        <v>3</v>
      </c>
      <c r="L4" s="5" t="s">
        <v>6</v>
      </c>
      <c r="M4" s="5" t="s">
        <v>5</v>
      </c>
      <c r="N4" s="5" t="s">
        <v>7</v>
      </c>
    </row>
    <row r="5" spans="2:14" x14ac:dyDescent="0.3">
      <c r="C5" s="5" t="s">
        <v>30</v>
      </c>
      <c r="D5" s="5" t="s">
        <v>0</v>
      </c>
      <c r="E5" s="5" t="s">
        <v>1</v>
      </c>
      <c r="F5" s="5" t="s">
        <v>2</v>
      </c>
      <c r="I5" s="4" t="s">
        <v>0</v>
      </c>
      <c r="J5" s="6">
        <v>89000</v>
      </c>
      <c r="K5" s="7">
        <v>105000</v>
      </c>
      <c r="L5" s="7">
        <v>139000</v>
      </c>
      <c r="M5" s="7">
        <v>139000</v>
      </c>
      <c r="N5" s="7">
        <v>179000</v>
      </c>
    </row>
    <row r="6" spans="2:14" x14ac:dyDescent="0.3">
      <c r="C6" s="5" t="s">
        <v>4</v>
      </c>
      <c r="D6" s="6">
        <v>89000</v>
      </c>
      <c r="E6" s="6">
        <v>115000</v>
      </c>
      <c r="F6" s="6">
        <v>175000</v>
      </c>
      <c r="I6" s="4" t="s">
        <v>1</v>
      </c>
      <c r="J6" s="6">
        <v>115000</v>
      </c>
      <c r="K6" s="7">
        <v>135000</v>
      </c>
      <c r="L6" s="7">
        <v>179000</v>
      </c>
      <c r="M6" s="7">
        <v>179000</v>
      </c>
      <c r="N6" s="7">
        <v>219000</v>
      </c>
    </row>
    <row r="7" spans="2:14" x14ac:dyDescent="0.3">
      <c r="D7" t="s">
        <v>8</v>
      </c>
      <c r="I7" s="4" t="s">
        <v>2</v>
      </c>
      <c r="J7" s="6">
        <v>175000</v>
      </c>
      <c r="K7" s="7">
        <v>195000</v>
      </c>
      <c r="L7" s="7">
        <v>245000</v>
      </c>
      <c r="M7" s="7">
        <v>245000</v>
      </c>
      <c r="N7" s="7">
        <v>285000</v>
      </c>
    </row>
    <row r="8" spans="2:14" x14ac:dyDescent="0.3">
      <c r="D8" t="s">
        <v>9</v>
      </c>
      <c r="E8" s="1"/>
      <c r="J8" s="3"/>
      <c r="K8" s="3"/>
      <c r="L8" s="3"/>
      <c r="M8" s="3"/>
    </row>
    <row r="9" spans="2:14" x14ac:dyDescent="0.3">
      <c r="D9" s="1"/>
      <c r="E9" s="1"/>
      <c r="F9" s="1"/>
      <c r="G9" s="1"/>
      <c r="H9" s="1"/>
      <c r="J9" s="3"/>
      <c r="K9" s="3"/>
      <c r="L9" s="3"/>
      <c r="M9" s="3"/>
    </row>
    <row r="10" spans="2:14" x14ac:dyDescent="0.3">
      <c r="B10" s="5"/>
      <c r="C10" s="5" t="s">
        <v>23</v>
      </c>
      <c r="D10" s="5" t="s">
        <v>10</v>
      </c>
      <c r="E10" s="5" t="s">
        <v>14</v>
      </c>
      <c r="F10" s="14" t="s">
        <v>11</v>
      </c>
      <c r="G10" s="7" t="s">
        <v>19</v>
      </c>
      <c r="H10" s="1"/>
      <c r="J10" s="3"/>
      <c r="K10" s="3"/>
      <c r="L10" s="3"/>
      <c r="M10" s="3"/>
    </row>
    <row r="11" spans="2:14" x14ac:dyDescent="0.3">
      <c r="B11" s="5">
        <v>1</v>
      </c>
      <c r="C11" s="5" t="s">
        <v>18</v>
      </c>
      <c r="D11" s="7">
        <v>120000</v>
      </c>
      <c r="E11" s="5"/>
      <c r="F11" s="14" t="s">
        <v>12</v>
      </c>
      <c r="G11" s="7">
        <f>D11+E11</f>
        <v>120000</v>
      </c>
      <c r="H11" s="1"/>
      <c r="J11" s="3"/>
      <c r="K11" s="3"/>
      <c r="L11" s="3"/>
      <c r="M11" s="3"/>
    </row>
    <row r="12" spans="2:14" x14ac:dyDescent="0.3">
      <c r="B12" s="5">
        <v>2</v>
      </c>
      <c r="C12" s="7" t="s">
        <v>17</v>
      </c>
      <c r="D12" s="7">
        <v>1100000</v>
      </c>
      <c r="E12" s="7">
        <v>200000</v>
      </c>
      <c r="F12" s="14" t="s">
        <v>13</v>
      </c>
      <c r="G12" s="7">
        <f t="shared" ref="G12:G13" si="0">D12+E12</f>
        <v>1300000</v>
      </c>
      <c r="H12" s="1"/>
      <c r="J12" s="3"/>
      <c r="K12" s="3"/>
      <c r="L12" s="3"/>
      <c r="M12" s="3"/>
    </row>
    <row r="13" spans="2:14" x14ac:dyDescent="0.3">
      <c r="B13" s="5">
        <v>3</v>
      </c>
      <c r="C13" s="7" t="s">
        <v>15</v>
      </c>
      <c r="D13" s="7">
        <v>2200000</v>
      </c>
      <c r="E13" s="7">
        <v>200000</v>
      </c>
      <c r="F13" s="14" t="s">
        <v>13</v>
      </c>
      <c r="G13" s="7">
        <f t="shared" si="0"/>
        <v>2400000</v>
      </c>
      <c r="H13" s="1"/>
      <c r="J13" s="3"/>
      <c r="K13" s="3"/>
      <c r="L13" s="3"/>
      <c r="M13" s="3"/>
    </row>
    <row r="14" spans="2:14" x14ac:dyDescent="0.3">
      <c r="C14" t="s">
        <v>16</v>
      </c>
      <c r="D14" s="19" t="s">
        <v>27</v>
      </c>
      <c r="F14" s="1"/>
      <c r="G14" s="1"/>
      <c r="H14" s="1"/>
      <c r="J14" s="2"/>
      <c r="K14" s="2"/>
      <c r="L14" s="2"/>
      <c r="M14" s="2"/>
    </row>
    <row r="15" spans="2:14" x14ac:dyDescent="0.3">
      <c r="C15" t="s">
        <v>28</v>
      </c>
      <c r="D15" s="19"/>
      <c r="F15" s="1"/>
      <c r="G15" s="1"/>
      <c r="H15" s="1"/>
      <c r="J15" s="2"/>
      <c r="K15" s="2"/>
      <c r="L15" s="2"/>
      <c r="M15" s="2"/>
    </row>
    <row r="16" spans="2:14" x14ac:dyDescent="0.3">
      <c r="D16" s="3"/>
      <c r="E16" s="3"/>
      <c r="F16" s="1"/>
      <c r="G16" s="1"/>
      <c r="H16" s="1"/>
      <c r="J16" s="2"/>
      <c r="K16" s="2"/>
      <c r="L16" s="2"/>
      <c r="M16" s="2"/>
    </row>
    <row r="17" spans="3:7" x14ac:dyDescent="0.3">
      <c r="C17" s="13" t="s">
        <v>24</v>
      </c>
      <c r="D17" s="5" t="s">
        <v>0</v>
      </c>
      <c r="E17" s="5" t="s">
        <v>1</v>
      </c>
      <c r="F17" s="5" t="s">
        <v>2</v>
      </c>
      <c r="G17" s="14" t="s">
        <v>11</v>
      </c>
    </row>
    <row r="18" spans="3:7" x14ac:dyDescent="0.3">
      <c r="C18" s="5" t="s">
        <v>32</v>
      </c>
      <c r="D18" s="21">
        <f>89000-(89000*15%)</f>
        <v>75650</v>
      </c>
      <c r="E18" s="21">
        <f>115000-(115000*15%)</f>
        <v>97750</v>
      </c>
      <c r="F18" s="21">
        <f>175000-(175000*15%)</f>
        <v>148750</v>
      </c>
      <c r="G18" s="20" t="s">
        <v>29</v>
      </c>
    </row>
    <row r="19" spans="3:7" x14ac:dyDescent="0.3">
      <c r="C19" s="5" t="s">
        <v>18</v>
      </c>
      <c r="D19" s="7">
        <v>120000</v>
      </c>
      <c r="E19" s="7">
        <v>120000</v>
      </c>
      <c r="F19" s="7">
        <v>120000</v>
      </c>
      <c r="G19" s="14" t="s">
        <v>12</v>
      </c>
    </row>
    <row r="20" spans="3:7" ht="17.25" thickBot="1" x14ac:dyDescent="0.35">
      <c r="C20" s="10" t="s">
        <v>31</v>
      </c>
      <c r="D20" s="11">
        <f>195650*4%</f>
        <v>7826</v>
      </c>
      <c r="E20" s="11">
        <f>217750*4%</f>
        <v>8710</v>
      </c>
      <c r="F20" s="11">
        <f>268750*4%</f>
        <v>10750</v>
      </c>
      <c r="G20" s="17" t="s">
        <v>12</v>
      </c>
    </row>
    <row r="21" spans="3:7" ht="17.25" thickTop="1" x14ac:dyDescent="0.3">
      <c r="C21" s="9" t="s">
        <v>33</v>
      </c>
      <c r="D21" s="12">
        <f>SUM(D18:D20)</f>
        <v>203476</v>
      </c>
      <c r="E21" s="12">
        <f>SUM(E18:E20)</f>
        <v>226460</v>
      </c>
      <c r="F21" s="12">
        <f>SUM(F18:F20)</f>
        <v>279500</v>
      </c>
      <c r="G21" s="16"/>
    </row>
    <row r="22" spans="3:7" x14ac:dyDescent="0.3">
      <c r="C22" s="2"/>
      <c r="D22" s="2"/>
      <c r="E22" s="2"/>
      <c r="F22" s="2"/>
    </row>
    <row r="23" spans="3:7" x14ac:dyDescent="0.3">
      <c r="C23" s="13" t="s">
        <v>25</v>
      </c>
      <c r="D23" s="5" t="s">
        <v>0</v>
      </c>
      <c r="E23" s="5" t="s">
        <v>1</v>
      </c>
      <c r="F23" s="5" t="s">
        <v>2</v>
      </c>
      <c r="G23" s="14" t="s">
        <v>11</v>
      </c>
    </row>
    <row r="24" spans="3:7" x14ac:dyDescent="0.3">
      <c r="C24" s="5" t="s">
        <v>32</v>
      </c>
      <c r="D24" s="21">
        <f>89000-(89000*15%)</f>
        <v>75650</v>
      </c>
      <c r="E24" s="21">
        <f>115000-(115000*15%)</f>
        <v>97750</v>
      </c>
      <c r="F24" s="21">
        <f>175000-(175000*15%)</f>
        <v>148750</v>
      </c>
      <c r="G24" s="20" t="s">
        <v>29</v>
      </c>
    </row>
    <row r="25" spans="3:7" x14ac:dyDescent="0.3">
      <c r="C25" s="7" t="s">
        <v>17</v>
      </c>
      <c r="D25" s="7">
        <v>1100000</v>
      </c>
      <c r="E25" s="7">
        <v>1100000</v>
      </c>
      <c r="F25" s="7">
        <v>1100000</v>
      </c>
      <c r="G25" s="14" t="s">
        <v>13</v>
      </c>
    </row>
    <row r="26" spans="3:7" x14ac:dyDescent="0.3">
      <c r="C26" s="5" t="s">
        <v>14</v>
      </c>
      <c r="D26" s="7">
        <v>200000</v>
      </c>
      <c r="E26" s="7">
        <v>200000</v>
      </c>
      <c r="F26" s="7">
        <v>200000</v>
      </c>
      <c r="G26" s="14"/>
    </row>
    <row r="27" spans="3:7" ht="17.25" thickBot="1" x14ac:dyDescent="0.35">
      <c r="C27" s="10" t="s">
        <v>31</v>
      </c>
      <c r="D27" s="11">
        <f>1375650*4%</f>
        <v>55026</v>
      </c>
      <c r="E27" s="11">
        <f>1397750*4%</f>
        <v>55910</v>
      </c>
      <c r="F27" s="11">
        <f>1448750*4%</f>
        <v>57950</v>
      </c>
      <c r="G27" s="17"/>
    </row>
    <row r="28" spans="3:7" ht="17.25" thickTop="1" x14ac:dyDescent="0.3">
      <c r="C28" s="9" t="s">
        <v>33</v>
      </c>
      <c r="D28" s="12">
        <f>SUM(D24:D27)</f>
        <v>1430676</v>
      </c>
      <c r="E28" s="12">
        <f>SUM(E24:E27)</f>
        <v>1453660</v>
      </c>
      <c r="F28" s="12">
        <f>SUM(F24:F27)</f>
        <v>1506700</v>
      </c>
      <c r="G28" s="16"/>
    </row>
    <row r="29" spans="3:7" x14ac:dyDescent="0.3">
      <c r="C29" s="2"/>
      <c r="D29" s="2"/>
      <c r="E29" s="2"/>
      <c r="F29" s="2"/>
    </row>
    <row r="30" spans="3:7" x14ac:dyDescent="0.3">
      <c r="C30" s="13" t="s">
        <v>26</v>
      </c>
      <c r="D30" s="5" t="s">
        <v>0</v>
      </c>
      <c r="E30" s="5" t="s">
        <v>1</v>
      </c>
      <c r="F30" s="5" t="s">
        <v>2</v>
      </c>
      <c r="G30" s="14" t="s">
        <v>11</v>
      </c>
    </row>
    <row r="31" spans="3:7" x14ac:dyDescent="0.3">
      <c r="C31" s="5" t="s">
        <v>32</v>
      </c>
      <c r="D31" s="21">
        <f>89000-(89000*15%)</f>
        <v>75650</v>
      </c>
      <c r="E31" s="21">
        <f>115000-(115000*15%)</f>
        <v>97750</v>
      </c>
      <c r="F31" s="21">
        <f>175000-(175000*15%)</f>
        <v>148750</v>
      </c>
      <c r="G31" s="20" t="s">
        <v>29</v>
      </c>
    </row>
    <row r="32" spans="3:7" x14ac:dyDescent="0.3">
      <c r="C32" s="7" t="s">
        <v>15</v>
      </c>
      <c r="D32" s="7">
        <v>2200000</v>
      </c>
      <c r="E32" s="7">
        <v>2200000</v>
      </c>
      <c r="F32" s="7">
        <v>2200000</v>
      </c>
      <c r="G32" s="14" t="s">
        <v>13</v>
      </c>
    </row>
    <row r="33" spans="3:7" x14ac:dyDescent="0.3">
      <c r="C33" s="5" t="s">
        <v>14</v>
      </c>
      <c r="D33" s="7">
        <v>200000</v>
      </c>
      <c r="E33" s="7">
        <v>200000</v>
      </c>
      <c r="F33" s="7">
        <v>200000</v>
      </c>
      <c r="G33" s="14"/>
    </row>
    <row r="34" spans="3:7" ht="17.25" thickBot="1" x14ac:dyDescent="0.35">
      <c r="C34" s="10" t="s">
        <v>31</v>
      </c>
      <c r="D34" s="11">
        <f>2475650*4%</f>
        <v>99026</v>
      </c>
      <c r="E34" s="11">
        <f>2497750*4%</f>
        <v>99910</v>
      </c>
      <c r="F34" s="11">
        <f>2548750*4%</f>
        <v>101950</v>
      </c>
      <c r="G34" s="17"/>
    </row>
    <row r="35" spans="3:7" ht="17.25" thickTop="1" x14ac:dyDescent="0.3">
      <c r="C35" s="9" t="s">
        <v>33</v>
      </c>
      <c r="D35" s="12">
        <f>SUM(D31:D34)</f>
        <v>2574676</v>
      </c>
      <c r="E35" s="12">
        <f>SUM(E31:E34)</f>
        <v>2597660</v>
      </c>
      <c r="F35" s="12">
        <f>SUM(F31:F34)</f>
        <v>2650700</v>
      </c>
      <c r="G35" s="16"/>
    </row>
    <row r="36" spans="3:7" x14ac:dyDescent="0.3">
      <c r="C36" s="2"/>
      <c r="D36" s="2"/>
      <c r="E36" s="2"/>
      <c r="F36" s="2"/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변경_강일구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Double</dc:creator>
  <cp:lastModifiedBy>강 일구</cp:lastModifiedBy>
  <dcterms:created xsi:type="dcterms:W3CDTF">2024-09-03T06:19:37Z</dcterms:created>
  <dcterms:modified xsi:type="dcterms:W3CDTF">2024-09-06T08:02:16Z</dcterms:modified>
</cp:coreProperties>
</file>