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17._국내 지자체 사업\03._인천_전담여행사사업\■ 2024년_행사 및 실적\■ 2401101 대만 ITF 박람회 행사운영\01_견적서\"/>
    </mc:Choice>
  </mc:AlternateContent>
  <bookViews>
    <workbookView xWindow="28680" yWindow="-120" windowWidth="29040" windowHeight="15990"/>
  </bookViews>
  <sheets>
    <sheet name="대만 IFT 행사운영 견적서_1차" sheetId="27" r:id="rId1"/>
    <sheet name="대만 IFT 행사운영 실견적서" sheetId="28" r:id="rId2"/>
  </sheets>
  <definedNames>
    <definedName name="_xlnm.Print_Area" localSheetId="0">'대만 IFT 행사운영 견적서_1차'!$A$1:$J$48</definedName>
    <definedName name="_xlnm.Print_Area" localSheetId="1">'대만 IFT 행사운영 실견적서'!$A$1:$J$20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8" l="1"/>
  <c r="I15" i="28"/>
  <c r="I14" i="28"/>
  <c r="I12" i="28"/>
  <c r="I11" i="28"/>
  <c r="I10" i="28"/>
  <c r="I8" i="28"/>
  <c r="I7" i="28"/>
  <c r="I6" i="28"/>
  <c r="I5" i="28"/>
  <c r="I4" i="28"/>
  <c r="O3" i="28"/>
  <c r="B1" i="27"/>
  <c r="O18" i="27"/>
  <c r="I22" i="27"/>
  <c r="I38" i="27"/>
  <c r="I39" i="27"/>
  <c r="I37" i="27"/>
  <c r="H18" i="28" l="1"/>
  <c r="H16" i="28"/>
  <c r="H9" i="28"/>
  <c r="H13" i="28"/>
  <c r="H20" i="28" l="1"/>
  <c r="I40" i="27"/>
  <c r="I36" i="27"/>
  <c r="I34" i="27"/>
  <c r="I33" i="27"/>
  <c r="H35" i="27" s="1"/>
  <c r="I31" i="27"/>
  <c r="I30" i="27"/>
  <c r="I28" i="27"/>
  <c r="I27" i="27"/>
  <c r="I26" i="27"/>
  <c r="I24" i="27"/>
  <c r="I23" i="27"/>
  <c r="I21" i="27"/>
  <c r="I20" i="27"/>
  <c r="I19" i="27"/>
  <c r="B10" i="27"/>
  <c r="H29" i="27" l="1"/>
  <c r="H25" i="27"/>
  <c r="H41" i="27"/>
  <c r="H32" i="27"/>
  <c r="H43" i="27" l="1"/>
  <c r="H45" i="27" s="1"/>
  <c r="H46" i="27" s="1"/>
  <c r="H47" i="27" s="1"/>
</calcChain>
</file>

<file path=xl/sharedStrings.xml><?xml version="1.0" encoding="utf-8"?>
<sst xmlns="http://schemas.openxmlformats.org/spreadsheetml/2006/main" count="125" uniqueCount="88">
  <si>
    <t>계약금액 산출내역서</t>
    <phoneticPr fontId="7" type="noConversion"/>
  </si>
  <si>
    <t>대표자 :</t>
    <phoneticPr fontId="7" type="noConversion"/>
  </si>
  <si>
    <t>작성일자 :</t>
    <phoneticPr fontId="7" type="noConversion"/>
  </si>
  <si>
    <t>-    아     래   -</t>
    <phoneticPr fontId="1" type="noConversion"/>
  </si>
  <si>
    <t>(단위 : 원)</t>
    <phoneticPr fontId="7" type="noConversion"/>
  </si>
  <si>
    <t>비고</t>
    <phoneticPr fontId="7" type="noConversion"/>
  </si>
  <si>
    <t>공급가액</t>
    <phoneticPr fontId="1" type="noConversion"/>
  </si>
  <si>
    <t>주소 :</t>
    <phoneticPr fontId="1" type="noConversion"/>
  </si>
  <si>
    <t>연락처 :</t>
    <phoneticPr fontId="1" type="noConversion"/>
  </si>
  <si>
    <t>TK트래블</t>
    <phoneticPr fontId="1" type="noConversion"/>
  </si>
  <si>
    <t>010-9919-1079</t>
    <phoneticPr fontId="1" type="noConversion"/>
  </si>
  <si>
    <t>담당자 :</t>
    <phoneticPr fontId="1" type="noConversion"/>
  </si>
  <si>
    <t xml:space="preserve">회사명 :  </t>
    <phoneticPr fontId="7" type="noConversion"/>
  </si>
  <si>
    <t>1.사 업 명 :</t>
    <phoneticPr fontId="7" type="noConversion"/>
  </si>
  <si>
    <t xml:space="preserve">2.계약기간 : </t>
    <phoneticPr fontId="1" type="noConversion"/>
  </si>
  <si>
    <t xml:space="preserve">3.계약금액 : </t>
    <phoneticPr fontId="7" type="noConversion"/>
  </si>
  <si>
    <t xml:space="preserve">4.세부내역 : </t>
    <phoneticPr fontId="7" type="noConversion"/>
  </si>
  <si>
    <t>강 일 구                              (직인)</t>
    <phoneticPr fontId="1" type="noConversion"/>
  </si>
  <si>
    <t>항목</t>
    <phoneticPr fontId="7" type="noConversion"/>
  </si>
  <si>
    <t>기준단가</t>
    <phoneticPr fontId="7" type="noConversion"/>
  </si>
  <si>
    <t>수량</t>
    <phoneticPr fontId="7" type="noConversion"/>
  </si>
  <si>
    <t>금액</t>
    <phoneticPr fontId="1" type="noConversion"/>
  </si>
  <si>
    <t>소계 1</t>
    <phoneticPr fontId="7" type="noConversion"/>
  </si>
  <si>
    <t>소계 3</t>
    <phoneticPr fontId="7" type="noConversion"/>
  </si>
  <si>
    <t>합   계 (공급가액 + 부가세)</t>
    <phoneticPr fontId="7" type="noConversion"/>
  </si>
  <si>
    <t>공급가액 (최종)</t>
    <phoneticPr fontId="1" type="noConversion"/>
  </si>
  <si>
    <t>서울 동대문구 신이문로39 명경빌딩 5층</t>
    <phoneticPr fontId="1" type="noConversion"/>
  </si>
  <si>
    <t>구분</t>
    <phoneticPr fontId="7" type="noConversion"/>
  </si>
  <si>
    <t>세부내역</t>
    <phoneticPr fontId="7" type="noConversion"/>
  </si>
  <si>
    <t>부가세 (10%)</t>
    <phoneticPr fontId="7" type="noConversion"/>
  </si>
  <si>
    <t>인천관광공사</t>
    <phoneticPr fontId="1" type="noConversion"/>
  </si>
  <si>
    <t>백현 대표님</t>
    <phoneticPr fontId="1" type="noConversion"/>
  </si>
  <si>
    <t>인천광역시 연수구 갯벌로 12,16층</t>
    <phoneticPr fontId="1" type="noConversion"/>
  </si>
  <si>
    <t>채자희 차장님</t>
    <phoneticPr fontId="1" type="noConversion"/>
  </si>
  <si>
    <t>010-8678-2086</t>
    <phoneticPr fontId="1" type="noConversion"/>
  </si>
  <si>
    <t>VAT</t>
    <phoneticPr fontId="1" type="noConversion"/>
  </si>
  <si>
    <t>회차</t>
    <phoneticPr fontId="7" type="noConversion"/>
  </si>
  <si>
    <t>홍보비</t>
    <phoneticPr fontId="7" type="noConversion"/>
  </si>
  <si>
    <t>엑스배너</t>
    <phoneticPr fontId="1" type="noConversion"/>
  </si>
  <si>
    <t>미니 액스배너 디자인</t>
    <phoneticPr fontId="1" type="noConversion"/>
  </si>
  <si>
    <t>부스 이벤트</t>
    <phoneticPr fontId="1" type="noConversion"/>
  </si>
  <si>
    <t>폴라로이드 기념촬영</t>
    <phoneticPr fontId="1" type="noConversion"/>
  </si>
  <si>
    <t>알바식대</t>
    <phoneticPr fontId="1" type="noConversion"/>
  </si>
  <si>
    <t>세일즈콜</t>
    <phoneticPr fontId="1" type="noConversion"/>
  </si>
  <si>
    <t>기타음료</t>
    <phoneticPr fontId="1" type="noConversion"/>
  </si>
  <si>
    <t>음료 및 각종 부대비용</t>
    <phoneticPr fontId="1" type="noConversion"/>
  </si>
  <si>
    <t>소계 2</t>
    <phoneticPr fontId="7" type="noConversion"/>
  </si>
  <si>
    <t>행사비</t>
    <phoneticPr fontId="1" type="noConversion"/>
  </si>
  <si>
    <t>행사진행비 (10%)</t>
    <phoneticPr fontId="7" type="noConversion"/>
  </si>
  <si>
    <t>홍보관 
운영비</t>
    <phoneticPr fontId="1" type="noConversion"/>
  </si>
  <si>
    <t>천단위 절사</t>
    <phoneticPr fontId="1" type="noConversion"/>
  </si>
  <si>
    <t>인건비</t>
    <phoneticPr fontId="1" type="noConversion"/>
  </si>
  <si>
    <t>기획비</t>
    <phoneticPr fontId="1" type="noConversion"/>
  </si>
  <si>
    <t>행사기획</t>
    <phoneticPr fontId="1" type="noConversion"/>
  </si>
  <si>
    <t>기획 담당자 인건비 x 1명</t>
    <phoneticPr fontId="1" type="noConversion"/>
  </si>
  <si>
    <t>말풍선 피켓 제작</t>
    <phoneticPr fontId="1" type="noConversion"/>
  </si>
  <si>
    <t>원화</t>
    <phoneticPr fontId="1" type="noConversion"/>
  </si>
  <si>
    <t>2024 대만 ITF 여행 박람회 행사운영</t>
    <phoneticPr fontId="7" type="noConversion"/>
  </si>
  <si>
    <t>2024.11.01(금) ~ 2024.11.04(월)</t>
    <phoneticPr fontId="1" type="noConversion"/>
  </si>
  <si>
    <t>현지 헬퍼 알바 X 1명 X 4일</t>
    <phoneticPr fontId="1" type="noConversion"/>
  </si>
  <si>
    <t>현지 통역 알바 X 1명 X 4일</t>
    <phoneticPr fontId="1" type="noConversion"/>
  </si>
  <si>
    <t>※ 현지인력
총2명</t>
    <phoneticPr fontId="1" type="noConversion"/>
  </si>
  <si>
    <t>Eztravel</t>
    <phoneticPr fontId="1" type="noConversion"/>
  </si>
  <si>
    <t>Tripbba 여행사</t>
    <phoneticPr fontId="1" type="noConversion"/>
  </si>
  <si>
    <t>LION 여행사</t>
    <phoneticPr fontId="1" type="noConversion"/>
  </si>
  <si>
    <t>Asiayo 여행사</t>
    <phoneticPr fontId="1" type="noConversion"/>
  </si>
  <si>
    <t>Cola 여행사</t>
    <phoneticPr fontId="1" type="noConversion"/>
  </si>
  <si>
    <t>홍보 행사 운영비 X 20</t>
    <phoneticPr fontId="1" type="noConversion"/>
  </si>
  <si>
    <t>룰렛 이벤트 선물</t>
    <phoneticPr fontId="1" type="noConversion"/>
  </si>
  <si>
    <t xml:space="preserve">중식 X 4일 X 2명  </t>
    <phoneticPr fontId="1" type="noConversion"/>
  </si>
  <si>
    <t>대만달러 현금</t>
    <phoneticPr fontId="1" type="noConversion"/>
  </si>
  <si>
    <t>TWD</t>
    <phoneticPr fontId="1" type="noConversion"/>
  </si>
  <si>
    <t>사용 방법 미정</t>
    <phoneticPr fontId="1" type="noConversion"/>
  </si>
  <si>
    <t>홍보 행사 운영비 : 설화수 화장품 20개 구매 비용 (83,000원 X 20개) = 1,660,000원</t>
    <phoneticPr fontId="1" type="noConversion"/>
  </si>
  <si>
    <t>이벤트 진행 관리자 x 1명</t>
    <phoneticPr fontId="1" type="noConversion"/>
  </si>
  <si>
    <r>
      <rPr>
        <b/>
        <u/>
        <sz val="11"/>
        <rFont val="맑은 고딕"/>
        <family val="3"/>
        <charset val="129"/>
        <scheme val="minor"/>
      </rPr>
      <t>\ 9,980,000</t>
    </r>
    <r>
      <rPr>
        <u/>
        <sz val="11"/>
        <rFont val="맑은 고딕"/>
        <family val="3"/>
        <charset val="129"/>
        <scheme val="minor"/>
      </rPr>
      <t xml:space="preserve"> (금구백구십팔만원, 부가세 포함)</t>
    </r>
    <phoneticPr fontId="1" type="noConversion"/>
  </si>
  <si>
    <t>엑스배너 제작 (타임스케쥴)</t>
    <phoneticPr fontId="1" type="noConversion"/>
  </si>
  <si>
    <t xml:space="preserve">합   계 </t>
    <phoneticPr fontId="7" type="noConversion"/>
  </si>
  <si>
    <t>통역 : 장언호
알바 : 미정</t>
    <phoneticPr fontId="1" type="noConversion"/>
  </si>
  <si>
    <t>ITF 행사운영 실사용 예상 견적</t>
    <phoneticPr fontId="7" type="noConversion"/>
  </si>
  <si>
    <t>미니 액스배너 제작 (타임스케쥴)</t>
    <phoneticPr fontId="1" type="noConversion"/>
  </si>
  <si>
    <t>설화수 화장품 X 20</t>
    <phoneticPr fontId="1" type="noConversion"/>
  </si>
  <si>
    <t>폴라로이드 필름(60p)</t>
    <phoneticPr fontId="1" type="noConversion"/>
  </si>
  <si>
    <t>채자희차장</t>
    <phoneticPr fontId="1" type="noConversion"/>
  </si>
  <si>
    <t>대만돈 전달</t>
    <phoneticPr fontId="1" type="noConversion"/>
  </si>
  <si>
    <t>채자희차장 NTD</t>
    <phoneticPr fontId="1" type="noConversion"/>
  </si>
  <si>
    <t xml:space="preserve">중식 X 4일 X 4명 </t>
    <phoneticPr fontId="1" type="noConversion"/>
  </si>
  <si>
    <t xml:space="preserve">중식 X 4일 X 4명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</si>
</sst>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&quot;수신 : 한국관광공사, &quot;@"/>
    <numFmt numFmtId="177" formatCode="yyyy&quot;년&quot;\ m&quot;월&quot;\ d&quot;일&quot;;@"/>
    <numFmt numFmtId="178" formatCode="&quot;계약체결일 ~ &quot;yyyy&quot;년&quot;\ m&quot;월&quot;\ d&quot;일&quot;;@"/>
    <numFmt numFmtId="179" formatCode="&quot;₩&quot;\ #,##0\-"/>
    <numFmt numFmtId="180" formatCode="[DBNum4][$-412]General"/>
    <numFmt numFmtId="181" formatCode="0.00_);[Red]\(0.00\)"/>
    <numFmt numFmtId="182" formatCode="#,##0_);[Red]\(#,##0\)"/>
    <numFmt numFmtId="183" formatCode="#,##0_ "/>
    <numFmt numFmtId="184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9"/>
      <color indexed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84" fontId="10" fillId="6" borderId="8" xfId="0" applyNumberFormat="1" applyFont="1" applyFill="1" applyBorder="1" applyAlignment="1">
      <alignment horizontal="right" vertical="center" wrapText="1"/>
    </xf>
    <xf numFmtId="184" fontId="10" fillId="6" borderId="13" xfId="0" applyNumberFormat="1" applyFont="1" applyFill="1" applyBorder="1" applyAlignment="1">
      <alignment horizontal="right" vertical="center" wrapText="1"/>
    </xf>
    <xf numFmtId="184" fontId="10" fillId="6" borderId="28" xfId="0" applyNumberFormat="1" applyFont="1" applyFill="1" applyBorder="1" applyAlignment="1">
      <alignment horizontal="right" vertical="center" wrapText="1"/>
    </xf>
    <xf numFmtId="0" fontId="15" fillId="0" borderId="0" xfId="0" applyFont="1">
      <alignment vertical="center"/>
    </xf>
    <xf numFmtId="179" fontId="16" fillId="0" borderId="0" xfId="0" applyNumberFormat="1" applyFont="1" applyAlignment="1">
      <alignment horizontal="left" vertical="center" indent="1"/>
    </xf>
    <xf numFmtId="180" fontId="15" fillId="0" borderId="0" xfId="0" applyNumberFormat="1" applyFont="1" applyAlignment="1">
      <alignment horizontal="left" vertical="center" indent="1"/>
    </xf>
    <xf numFmtId="180" fontId="5" fillId="0" borderId="0" xfId="0" applyNumberFormat="1" applyFont="1" applyAlignment="1">
      <alignment horizontal="left" vertical="center" indent="1"/>
    </xf>
    <xf numFmtId="0" fontId="9" fillId="3" borderId="27" xfId="0" applyFont="1" applyFill="1" applyBorder="1" applyAlignment="1">
      <alignment horizontal="center" vertical="center"/>
    </xf>
    <xf numFmtId="181" fontId="9" fillId="2" borderId="23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84" fontId="9" fillId="2" borderId="22" xfId="0" applyNumberFormat="1" applyFont="1" applyFill="1" applyBorder="1">
      <alignment vertical="center"/>
    </xf>
    <xf numFmtId="41" fontId="9" fillId="3" borderId="11" xfId="0" applyNumberFormat="1" applyFont="1" applyFill="1" applyBorder="1" applyAlignment="1">
      <alignment horizontal="right" vertical="center"/>
    </xf>
    <xf numFmtId="41" fontId="9" fillId="3" borderId="20" xfId="0" applyNumberFormat="1" applyFont="1" applyFill="1" applyBorder="1" applyAlignment="1">
      <alignment horizontal="right" vertical="center"/>
    </xf>
    <xf numFmtId="41" fontId="9" fillId="3" borderId="16" xfId="0" applyNumberFormat="1" applyFont="1" applyFill="1" applyBorder="1" applyAlignment="1">
      <alignment horizontal="right" vertical="center"/>
    </xf>
    <xf numFmtId="0" fontId="9" fillId="7" borderId="2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4" borderId="7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41" fontId="9" fillId="2" borderId="34" xfId="1" applyFont="1" applyFill="1" applyBorder="1" applyAlignment="1">
      <alignment vertical="center"/>
    </xf>
    <xf numFmtId="41" fontId="9" fillId="3" borderId="34" xfId="1" applyFont="1" applyFill="1" applyBorder="1" applyAlignment="1">
      <alignment vertical="center"/>
    </xf>
    <xf numFmtId="181" fontId="9" fillId="2" borderId="36" xfId="0" applyNumberFormat="1" applyFont="1" applyFill="1" applyBorder="1" applyAlignment="1">
      <alignment horizontal="center" vertical="center" wrapText="1"/>
    </xf>
    <xf numFmtId="184" fontId="9" fillId="2" borderId="31" xfId="0" applyNumberFormat="1" applyFont="1" applyFill="1" applyBorder="1">
      <alignment vertical="center"/>
    </xf>
    <xf numFmtId="184" fontId="9" fillId="2" borderId="24" xfId="0" applyNumberFormat="1" applyFont="1" applyFill="1" applyBorder="1">
      <alignment vertical="center"/>
    </xf>
    <xf numFmtId="0" fontId="9" fillId="3" borderId="30" xfId="0" applyFont="1" applyFill="1" applyBorder="1" applyAlignment="1">
      <alignment horizontal="center" vertical="center" wrapText="1"/>
    </xf>
    <xf numFmtId="184" fontId="9" fillId="2" borderId="37" xfId="0" applyNumberFormat="1" applyFont="1" applyFill="1" applyBorder="1">
      <alignment vertical="center"/>
    </xf>
    <xf numFmtId="41" fontId="9" fillId="3" borderId="38" xfId="0" applyNumberFormat="1" applyFont="1" applyFill="1" applyBorder="1" applyAlignment="1">
      <alignment horizontal="right" vertical="center"/>
    </xf>
    <xf numFmtId="0" fontId="9" fillId="3" borderId="39" xfId="0" applyFont="1" applyFill="1" applyBorder="1" applyAlignment="1">
      <alignment horizontal="center" vertical="center" wrapText="1"/>
    </xf>
    <xf numFmtId="41" fontId="0" fillId="0" borderId="0" xfId="1" applyFont="1">
      <alignment vertical="center"/>
    </xf>
    <xf numFmtId="0" fontId="14" fillId="5" borderId="27" xfId="0" applyFont="1" applyFill="1" applyBorder="1" applyAlignment="1">
      <alignment horizontal="center" vertical="center"/>
    </xf>
    <xf numFmtId="41" fontId="10" fillId="6" borderId="11" xfId="1" applyFont="1" applyFill="1" applyBorder="1" applyAlignment="1">
      <alignment horizontal="right" vertical="center" wrapText="1"/>
    </xf>
    <xf numFmtId="41" fontId="10" fillId="6" borderId="16" xfId="1" applyFont="1" applyFill="1" applyBorder="1" applyAlignment="1">
      <alignment horizontal="right" vertical="center" wrapText="1"/>
    </xf>
    <xf numFmtId="41" fontId="10" fillId="6" borderId="20" xfId="1" applyFont="1" applyFill="1" applyBorder="1" applyAlignment="1">
      <alignment horizontal="right" vertical="center" wrapText="1"/>
    </xf>
    <xf numFmtId="41" fontId="9" fillId="0" borderId="0" xfId="1" applyFont="1" applyAlignment="1">
      <alignment horizontal="right" vertical="center" wrapText="1"/>
    </xf>
    <xf numFmtId="41" fontId="15" fillId="0" borderId="0" xfId="1" applyFont="1" applyAlignment="1">
      <alignment horizontal="left" vertical="center" indent="1"/>
    </xf>
    <xf numFmtId="41" fontId="2" fillId="0" borderId="0" xfId="1" applyFont="1">
      <alignment vertical="center"/>
    </xf>
    <xf numFmtId="41" fontId="11" fillId="0" borderId="0" xfId="1" applyFont="1" applyBorder="1" applyAlignment="1">
      <alignment horizontal="center" vertical="center" wrapText="1"/>
    </xf>
    <xf numFmtId="41" fontId="10" fillId="4" borderId="7" xfId="1" applyFont="1" applyFill="1" applyBorder="1" applyAlignment="1">
      <alignment horizontal="center" vertical="center"/>
    </xf>
    <xf numFmtId="41" fontId="9" fillId="2" borderId="22" xfId="1" applyFont="1" applyFill="1" applyBorder="1" applyAlignment="1">
      <alignment horizontal="right" vertical="center"/>
    </xf>
    <xf numFmtId="41" fontId="9" fillId="2" borderId="31" xfId="1" applyFont="1" applyFill="1" applyBorder="1" applyAlignment="1">
      <alignment horizontal="right" vertical="center"/>
    </xf>
    <xf numFmtId="41" fontId="9" fillId="2" borderId="24" xfId="1" applyFont="1" applyFill="1" applyBorder="1" applyAlignment="1">
      <alignment horizontal="right" vertical="center"/>
    </xf>
    <xf numFmtId="41" fontId="9" fillId="2" borderId="37" xfId="1" applyFont="1" applyFill="1" applyBorder="1" applyAlignment="1">
      <alignment horizontal="right" vertical="center"/>
    </xf>
    <xf numFmtId="41" fontId="8" fillId="0" borderId="0" xfId="1" applyFont="1">
      <alignment vertical="center"/>
    </xf>
    <xf numFmtId="41" fontId="9" fillId="0" borderId="0" xfId="1" applyFont="1" applyAlignment="1">
      <alignment horizontal="center" vertical="center" wrapText="1"/>
    </xf>
    <xf numFmtId="41" fontId="11" fillId="0" borderId="0" xfId="1" applyFont="1">
      <alignment vertical="center"/>
    </xf>
    <xf numFmtId="41" fontId="9" fillId="3" borderId="20" xfId="1" applyFont="1" applyFill="1" applyBorder="1" applyAlignment="1">
      <alignment vertical="center"/>
    </xf>
    <xf numFmtId="41" fontId="9" fillId="3" borderId="38" xfId="1" applyFont="1" applyFill="1" applyBorder="1" applyAlignment="1">
      <alignment vertical="center"/>
    </xf>
    <xf numFmtId="41" fontId="9" fillId="3" borderId="24" xfId="1" applyFont="1" applyFill="1" applyBorder="1" applyAlignment="1">
      <alignment vertical="center"/>
    </xf>
    <xf numFmtId="41" fontId="9" fillId="0" borderId="0" xfId="1" applyFont="1">
      <alignment vertical="center"/>
    </xf>
    <xf numFmtId="41" fontId="9" fillId="3" borderId="22" xfId="1" applyFont="1" applyFill="1" applyBorder="1" applyAlignment="1">
      <alignment vertical="center"/>
    </xf>
    <xf numFmtId="41" fontId="9" fillId="3" borderId="31" xfId="1" applyFont="1" applyFill="1" applyBorder="1" applyAlignment="1">
      <alignment vertical="center"/>
    </xf>
    <xf numFmtId="184" fontId="9" fillId="2" borderId="45" xfId="0" applyNumberFormat="1" applyFont="1" applyFill="1" applyBorder="1">
      <alignment vertical="center"/>
    </xf>
    <xf numFmtId="41" fontId="9" fillId="3" borderId="46" xfId="0" applyNumberFormat="1" applyFont="1" applyFill="1" applyBorder="1" applyAlignment="1">
      <alignment horizontal="right" vertical="center"/>
    </xf>
    <xf numFmtId="41" fontId="9" fillId="2" borderId="24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83" fontId="2" fillId="0" borderId="0" xfId="0" applyNumberFormat="1" applyFont="1">
      <alignment vertical="center"/>
    </xf>
    <xf numFmtId="183" fontId="2" fillId="0" borderId="0" xfId="0" applyNumberFormat="1" applyFont="1" applyAlignment="1">
      <alignment horizontal="center" vertical="center"/>
    </xf>
    <xf numFmtId="41" fontId="9" fillId="2" borderId="38" xfId="0" applyNumberFormat="1" applyFont="1" applyFill="1" applyBorder="1" applyAlignment="1">
      <alignment horizontal="right" vertical="center"/>
    </xf>
    <xf numFmtId="181" fontId="9" fillId="2" borderId="2" xfId="0" applyNumberFormat="1" applyFont="1" applyFill="1" applyBorder="1" applyAlignment="1">
      <alignment horizontal="center" vertical="center" wrapText="1"/>
    </xf>
    <xf numFmtId="181" fontId="9" fillId="2" borderId="47" xfId="0" applyNumberFormat="1" applyFont="1" applyFill="1" applyBorder="1" applyAlignment="1">
      <alignment horizontal="center" vertical="center" wrapText="1"/>
    </xf>
    <xf numFmtId="41" fontId="9" fillId="2" borderId="38" xfId="1" applyFont="1" applyFill="1" applyBorder="1" applyAlignme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84" fontId="9" fillId="2" borderId="14" xfId="0" applyNumberFormat="1" applyFont="1" applyFill="1" applyBorder="1" applyAlignment="1">
      <alignment horizontal="left" vertical="center" indent="1"/>
    </xf>
    <xf numFmtId="184" fontId="9" fillId="2" borderId="15" xfId="0" applyNumberFormat="1" applyFont="1" applyFill="1" applyBorder="1" applyAlignment="1">
      <alignment horizontal="left" vertical="center" indent="1"/>
    </xf>
    <xf numFmtId="184" fontId="9" fillId="2" borderId="14" xfId="0" applyNumberFormat="1" applyFont="1" applyFill="1" applyBorder="1" applyAlignment="1">
      <alignment horizontal="left" vertical="center" wrapText="1" indent="1"/>
    </xf>
    <xf numFmtId="184" fontId="9" fillId="2" borderId="17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top"/>
    </xf>
    <xf numFmtId="184" fontId="9" fillId="2" borderId="9" xfId="0" applyNumberFormat="1" applyFont="1" applyFill="1" applyBorder="1" applyAlignment="1">
      <alignment horizontal="left" vertical="center" indent="1"/>
    </xf>
    <xf numFmtId="184" fontId="9" fillId="2" borderId="10" xfId="0" applyNumberFormat="1" applyFont="1" applyFill="1" applyBorder="1" applyAlignment="1">
      <alignment horizontal="left" vertical="center" indent="1"/>
    </xf>
    <xf numFmtId="184" fontId="9" fillId="2" borderId="9" xfId="0" applyNumberFormat="1" applyFont="1" applyFill="1" applyBorder="1" applyAlignment="1">
      <alignment horizontal="left" vertical="center" wrapText="1" indent="1"/>
    </xf>
    <xf numFmtId="184" fontId="9" fillId="2" borderId="12" xfId="0" applyNumberFormat="1" applyFont="1" applyFill="1" applyBorder="1" applyAlignment="1">
      <alignment horizontal="left" vertical="center" wrapText="1" indent="1"/>
    </xf>
    <xf numFmtId="0" fontId="10" fillId="4" borderId="49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84" fontId="9" fillId="2" borderId="14" xfId="0" applyNumberFormat="1" applyFont="1" applyFill="1" applyBorder="1" applyAlignment="1">
      <alignment horizontal="left" vertical="center" indent="1" shrinkToFit="1"/>
    </xf>
    <xf numFmtId="184" fontId="9" fillId="2" borderId="17" xfId="0" applyNumberFormat="1" applyFont="1" applyFill="1" applyBorder="1" applyAlignment="1">
      <alignment horizontal="left" vertical="center" indent="1" shrinkToFit="1"/>
    </xf>
    <xf numFmtId="184" fontId="9" fillId="2" borderId="18" xfId="0" applyNumberFormat="1" applyFont="1" applyFill="1" applyBorder="1" applyAlignment="1">
      <alignment horizontal="left" vertical="center" indent="1"/>
    </xf>
    <xf numFmtId="184" fontId="9" fillId="2" borderId="19" xfId="0" applyNumberFormat="1" applyFont="1" applyFill="1" applyBorder="1" applyAlignment="1">
      <alignment horizontal="left" vertical="center" indent="1"/>
    </xf>
    <xf numFmtId="31" fontId="9" fillId="2" borderId="18" xfId="0" applyNumberFormat="1" applyFont="1" applyFill="1" applyBorder="1" applyAlignment="1">
      <alignment horizontal="left" vertical="center" wrapText="1" indent="1"/>
    </xf>
    <xf numFmtId="0" fontId="9" fillId="2" borderId="18" xfId="0" applyFont="1" applyFill="1" applyBorder="1" applyAlignment="1">
      <alignment horizontal="left" vertical="center" wrapText="1" indent="1"/>
    </xf>
    <xf numFmtId="0" fontId="9" fillId="2" borderId="2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 indent="1"/>
    </xf>
    <xf numFmtId="178" fontId="11" fillId="2" borderId="0" xfId="0" applyNumberFormat="1" applyFont="1" applyFill="1" applyAlignment="1">
      <alignment horizontal="left" vertical="center" indent="1"/>
    </xf>
    <xf numFmtId="178" fontId="15" fillId="2" borderId="0" xfId="0" applyNumberFormat="1" applyFont="1" applyFill="1" applyAlignment="1">
      <alignment horizontal="left" vertical="center" indent="1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181" fontId="9" fillId="2" borderId="3" xfId="0" applyNumberFormat="1" applyFont="1" applyFill="1" applyBorder="1" applyAlignment="1">
      <alignment horizontal="center" vertical="center" wrapText="1"/>
    </xf>
    <xf numFmtId="181" fontId="9" fillId="2" borderId="1" xfId="0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181" fontId="10" fillId="7" borderId="4" xfId="0" applyNumberFormat="1" applyFont="1" applyFill="1" applyBorder="1" applyAlignment="1">
      <alignment horizontal="center" vertical="center"/>
    </xf>
    <xf numFmtId="181" fontId="10" fillId="7" borderId="5" xfId="0" applyNumberFormat="1" applyFont="1" applyFill="1" applyBorder="1" applyAlignment="1">
      <alignment horizontal="center" vertical="center"/>
    </xf>
    <xf numFmtId="183" fontId="10" fillId="7" borderId="25" xfId="0" applyNumberFormat="1" applyFont="1" applyFill="1" applyBorder="1" applyAlignment="1">
      <alignment horizontal="right" vertical="center"/>
    </xf>
    <xf numFmtId="183" fontId="10" fillId="7" borderId="26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181" fontId="9" fillId="2" borderId="2" xfId="0" applyNumberFormat="1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81" fontId="9" fillId="2" borderId="40" xfId="0" applyNumberFormat="1" applyFont="1" applyFill="1" applyBorder="1" applyAlignment="1">
      <alignment horizontal="center" vertical="center" wrapText="1"/>
    </xf>
    <xf numFmtId="181" fontId="9" fillId="2" borderId="47" xfId="0" applyNumberFormat="1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182" fontId="10" fillId="7" borderId="25" xfId="0" applyNumberFormat="1" applyFont="1" applyFill="1" applyBorder="1" applyAlignment="1">
      <alignment horizontal="right" vertical="center"/>
    </xf>
    <xf numFmtId="182" fontId="10" fillId="7" borderId="26" xfId="0" applyNumberFormat="1" applyFont="1" applyFill="1" applyBorder="1" applyAlignment="1">
      <alignment horizontal="right" vertical="center"/>
    </xf>
    <xf numFmtId="182" fontId="10" fillId="0" borderId="25" xfId="0" applyNumberFormat="1" applyFont="1" applyBorder="1" applyAlignment="1">
      <alignment horizontal="right" vertical="center"/>
    </xf>
    <xf numFmtId="182" fontId="10" fillId="0" borderId="26" xfId="0" applyNumberFormat="1" applyFont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82" fontId="10" fillId="3" borderId="25" xfId="0" applyNumberFormat="1" applyFont="1" applyFill="1" applyBorder="1" applyAlignment="1">
      <alignment horizontal="right" vertical="center"/>
    </xf>
    <xf numFmtId="182" fontId="10" fillId="3" borderId="26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183" fontId="13" fillId="5" borderId="25" xfId="1" applyNumberFormat="1" applyFont="1" applyFill="1" applyBorder="1" applyAlignment="1">
      <alignment horizontal="right" vertical="center"/>
    </xf>
    <xf numFmtId="183" fontId="13" fillId="5" borderId="26" xfId="1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49"/>
  <sheetViews>
    <sheetView tabSelected="1" topLeftCell="A16" zoomScale="85" zoomScaleNormal="85" zoomScaleSheetLayoutView="115" workbookViewId="0">
      <selection activeCell="N41" sqref="N41"/>
    </sheetView>
  </sheetViews>
  <sheetFormatPr defaultRowHeight="16.5" x14ac:dyDescent="0.3"/>
  <cols>
    <col min="1" max="1" width="1.75" customWidth="1"/>
    <col min="2" max="2" width="10.625" customWidth="1"/>
    <col min="3" max="3" width="10.75" customWidth="1"/>
    <col min="4" max="4" width="11" customWidth="1"/>
    <col min="5" max="5" width="15.125" customWidth="1"/>
    <col min="6" max="6" width="10.625" style="35" customWidth="1"/>
    <col min="7" max="8" width="6.875" customWidth="1"/>
    <col min="9" max="9" width="10.875" style="35" customWidth="1"/>
    <col min="10" max="10" width="10.375" customWidth="1"/>
    <col min="14" max="15" width="11.75" customWidth="1"/>
  </cols>
  <sheetData>
    <row r="1" spans="2:10" ht="19.5" x14ac:dyDescent="0.3">
      <c r="B1" s="74" t="str">
        <f>C13</f>
        <v>2024 대만 ITF 여행 박람회 행사운영</v>
      </c>
      <c r="C1" s="74"/>
      <c r="D1" s="74"/>
      <c r="E1" s="74"/>
      <c r="F1" s="74"/>
      <c r="G1" s="74"/>
      <c r="H1" s="74"/>
      <c r="I1" s="74"/>
      <c r="J1" s="74"/>
    </row>
    <row r="2" spans="2:10" ht="38.25" x14ac:dyDescent="0.3">
      <c r="B2" s="75" t="s">
        <v>0</v>
      </c>
      <c r="C2" s="76"/>
      <c r="D2" s="76"/>
      <c r="E2" s="76"/>
      <c r="F2" s="76"/>
      <c r="G2" s="76"/>
      <c r="H2" s="76"/>
      <c r="I2" s="76"/>
      <c r="J2" s="76"/>
    </row>
    <row r="3" spans="2:10" ht="11.25" customHeight="1" x14ac:dyDescent="0.3">
      <c r="B3" s="77"/>
      <c r="C3" s="77"/>
      <c r="D3" s="77"/>
      <c r="E3" s="77"/>
      <c r="F3" s="77"/>
      <c r="G3" s="77"/>
      <c r="H3" s="77"/>
      <c r="I3" s="77"/>
      <c r="J3" s="77"/>
    </row>
    <row r="4" spans="2:10" x14ac:dyDescent="0.3">
      <c r="B4" s="7" t="s">
        <v>12</v>
      </c>
      <c r="C4" s="78" t="s">
        <v>30</v>
      </c>
      <c r="D4" s="78"/>
      <c r="E4" s="79"/>
      <c r="F4" s="37" t="s">
        <v>12</v>
      </c>
      <c r="G4" s="80" t="s">
        <v>9</v>
      </c>
      <c r="H4" s="80"/>
      <c r="I4" s="80"/>
      <c r="J4" s="81"/>
    </row>
    <row r="5" spans="2:10" ht="16.5" customHeight="1" x14ac:dyDescent="0.3">
      <c r="B5" s="8" t="s">
        <v>1</v>
      </c>
      <c r="C5" s="70" t="s">
        <v>31</v>
      </c>
      <c r="D5" s="70"/>
      <c r="E5" s="71"/>
      <c r="F5" s="38" t="s">
        <v>1</v>
      </c>
      <c r="G5" s="72" t="s">
        <v>17</v>
      </c>
      <c r="H5" s="72"/>
      <c r="I5" s="72"/>
      <c r="J5" s="73"/>
    </row>
    <row r="6" spans="2:10" x14ac:dyDescent="0.3">
      <c r="B6" s="8" t="s">
        <v>7</v>
      </c>
      <c r="C6" s="70" t="s">
        <v>32</v>
      </c>
      <c r="D6" s="70"/>
      <c r="E6" s="71"/>
      <c r="F6" s="38" t="s">
        <v>7</v>
      </c>
      <c r="G6" s="84" t="s">
        <v>26</v>
      </c>
      <c r="H6" s="84"/>
      <c r="I6" s="84"/>
      <c r="J6" s="85"/>
    </row>
    <row r="7" spans="2:10" x14ac:dyDescent="0.3">
      <c r="B7" s="8" t="s">
        <v>11</v>
      </c>
      <c r="C7" s="70" t="s">
        <v>33</v>
      </c>
      <c r="D7" s="70"/>
      <c r="E7" s="71"/>
      <c r="F7" s="38" t="s">
        <v>8</v>
      </c>
      <c r="G7" s="72" t="s">
        <v>10</v>
      </c>
      <c r="H7" s="72"/>
      <c r="I7" s="72"/>
      <c r="J7" s="73"/>
    </row>
    <row r="8" spans="2:10" x14ac:dyDescent="0.3">
      <c r="B8" s="9" t="s">
        <v>8</v>
      </c>
      <c r="C8" s="86" t="s">
        <v>34</v>
      </c>
      <c r="D8" s="86"/>
      <c r="E8" s="87"/>
      <c r="F8" s="39" t="s">
        <v>2</v>
      </c>
      <c r="G8" s="88">
        <v>45555</v>
      </c>
      <c r="H8" s="89"/>
      <c r="I8" s="89"/>
      <c r="J8" s="90"/>
    </row>
    <row r="9" spans="2:10" ht="4.5" customHeight="1" x14ac:dyDescent="0.3">
      <c r="B9" s="2"/>
      <c r="C9" s="2"/>
      <c r="D9" s="2"/>
      <c r="E9" s="2"/>
      <c r="F9" s="40"/>
      <c r="G9" s="3"/>
      <c r="H9" s="3"/>
      <c r="I9" s="50"/>
      <c r="J9" s="3"/>
    </row>
    <row r="10" spans="2:10" ht="16.5" customHeight="1" x14ac:dyDescent="0.3">
      <c r="B10" s="91" t="str">
        <f>"『"&amp;C13&amp;"』사업에 대한 계약금액 산출내역서를 아래와 같이 제출합니다."</f>
        <v>『2024 대만 ITF 여행 박람회 행사운영』사업에 대한 계약금액 산출내역서를 아래와 같이 제출합니다.</v>
      </c>
      <c r="C10" s="91"/>
      <c r="D10" s="91"/>
      <c r="E10" s="91"/>
      <c r="F10" s="91"/>
      <c r="G10" s="91"/>
      <c r="H10" s="91"/>
      <c r="I10" s="91"/>
      <c r="J10" s="91"/>
    </row>
    <row r="11" spans="2:10" ht="9.75" customHeight="1" x14ac:dyDescent="0.3">
      <c r="B11" s="91"/>
      <c r="C11" s="91"/>
      <c r="D11" s="91"/>
      <c r="E11" s="91"/>
      <c r="F11" s="91"/>
      <c r="G11" s="91"/>
      <c r="H11" s="91"/>
      <c r="I11" s="91"/>
      <c r="J11" s="91"/>
    </row>
    <row r="12" spans="2:10" x14ac:dyDescent="0.3">
      <c r="B12" s="92" t="s">
        <v>3</v>
      </c>
      <c r="C12" s="93"/>
      <c r="D12" s="93"/>
      <c r="E12" s="93"/>
      <c r="F12" s="93"/>
      <c r="G12" s="93"/>
      <c r="H12" s="93"/>
      <c r="I12" s="93"/>
      <c r="J12" s="93"/>
    </row>
    <row r="13" spans="2:10" x14ac:dyDescent="0.3">
      <c r="B13" s="10" t="s">
        <v>13</v>
      </c>
      <c r="C13" s="94" t="s">
        <v>57</v>
      </c>
      <c r="D13" s="94"/>
      <c r="E13" s="94"/>
      <c r="F13" s="94"/>
      <c r="G13" s="94"/>
      <c r="H13" s="94"/>
      <c r="I13" s="94"/>
      <c r="J13" s="94"/>
    </row>
    <row r="14" spans="2:10" x14ac:dyDescent="0.3">
      <c r="B14" s="10" t="s">
        <v>14</v>
      </c>
      <c r="C14" s="95" t="s">
        <v>58</v>
      </c>
      <c r="D14" s="96"/>
      <c r="E14" s="96"/>
      <c r="F14" s="96"/>
      <c r="G14" s="96"/>
      <c r="H14" s="96"/>
      <c r="I14" s="96"/>
      <c r="J14" s="96"/>
    </row>
    <row r="15" spans="2:10" x14ac:dyDescent="0.3">
      <c r="B15" s="10" t="s">
        <v>15</v>
      </c>
      <c r="C15" s="11" t="s">
        <v>75</v>
      </c>
      <c r="D15" s="11"/>
      <c r="E15" s="12"/>
      <c r="F15" s="41"/>
      <c r="G15" s="13"/>
      <c r="H15" s="12"/>
      <c r="I15" s="41"/>
      <c r="J15" s="12"/>
    </row>
    <row r="16" spans="2:10" x14ac:dyDescent="0.3">
      <c r="B16" s="10" t="s">
        <v>16</v>
      </c>
      <c r="C16" s="1"/>
      <c r="D16" s="1"/>
      <c r="E16" s="1"/>
      <c r="F16" s="42"/>
      <c r="G16" s="1"/>
      <c r="H16" s="1"/>
      <c r="I16" s="51"/>
      <c r="J16" s="4"/>
    </row>
    <row r="17" spans="2:18" ht="17.25" thickBot="1" x14ac:dyDescent="0.35">
      <c r="B17" s="22"/>
      <c r="C17" s="22"/>
      <c r="D17" s="22"/>
      <c r="E17" s="22"/>
      <c r="F17" s="43"/>
      <c r="G17" s="22"/>
      <c r="H17" s="22"/>
      <c r="I17" s="43"/>
      <c r="J17" s="23" t="s">
        <v>4</v>
      </c>
      <c r="N17" s="61" t="s">
        <v>56</v>
      </c>
      <c r="O17" s="61" t="s">
        <v>71</v>
      </c>
    </row>
    <row r="18" spans="2:18" ht="20.100000000000001" customHeight="1" thickBot="1" x14ac:dyDescent="0.35">
      <c r="B18" s="24" t="s">
        <v>27</v>
      </c>
      <c r="C18" s="24" t="s">
        <v>18</v>
      </c>
      <c r="D18" s="97" t="s">
        <v>28</v>
      </c>
      <c r="E18" s="98"/>
      <c r="F18" s="44" t="s">
        <v>19</v>
      </c>
      <c r="G18" s="24" t="s">
        <v>20</v>
      </c>
      <c r="H18" s="24" t="s">
        <v>36</v>
      </c>
      <c r="I18" s="44" t="s">
        <v>21</v>
      </c>
      <c r="J18" s="24" t="s">
        <v>5</v>
      </c>
      <c r="L18" s="82" t="s">
        <v>70</v>
      </c>
      <c r="M18" s="83"/>
      <c r="N18" s="62">
        <v>1000000</v>
      </c>
      <c r="O18" s="63">
        <f>N18/41</f>
        <v>24390.243902439026</v>
      </c>
      <c r="P18" s="69" t="s">
        <v>72</v>
      </c>
    </row>
    <row r="19" spans="2:18" ht="20.100000000000001" customHeight="1" x14ac:dyDescent="0.3">
      <c r="B19" s="120" t="s">
        <v>37</v>
      </c>
      <c r="C19" s="121" t="s">
        <v>38</v>
      </c>
      <c r="D19" s="123" t="s">
        <v>39</v>
      </c>
      <c r="E19" s="124"/>
      <c r="F19" s="26">
        <v>150000</v>
      </c>
      <c r="G19" s="58">
        <v>1</v>
      </c>
      <c r="H19" s="59">
        <v>1</v>
      </c>
      <c r="I19" s="27">
        <f>F19*G19*H19</f>
        <v>150000</v>
      </c>
      <c r="J19" s="99"/>
    </row>
    <row r="20" spans="2:18" ht="20.100000000000001" customHeight="1" x14ac:dyDescent="0.3">
      <c r="B20" s="115"/>
      <c r="C20" s="122"/>
      <c r="D20" s="102" t="s">
        <v>80</v>
      </c>
      <c r="E20" s="103"/>
      <c r="F20" s="60">
        <v>100000</v>
      </c>
      <c r="G20" s="30">
        <v>1</v>
      </c>
      <c r="H20" s="20">
        <v>1</v>
      </c>
      <c r="I20" s="54">
        <f>F20*G20</f>
        <v>100000</v>
      </c>
      <c r="J20" s="100"/>
      <c r="L20" s="68" t="s">
        <v>73</v>
      </c>
      <c r="M20" s="1"/>
      <c r="N20" s="1"/>
      <c r="O20" s="1"/>
      <c r="P20" s="1"/>
      <c r="Q20" s="1"/>
      <c r="R20" s="1"/>
    </row>
    <row r="21" spans="2:18" ht="20.100000000000001" customHeight="1" x14ac:dyDescent="0.3">
      <c r="B21" s="115"/>
      <c r="C21" s="104" t="s">
        <v>40</v>
      </c>
      <c r="D21" s="106" t="s">
        <v>67</v>
      </c>
      <c r="E21" s="107"/>
      <c r="F21" s="48">
        <v>1900000</v>
      </c>
      <c r="G21" s="32">
        <v>1</v>
      </c>
      <c r="H21" s="64">
        <v>1</v>
      </c>
      <c r="I21" s="60">
        <f>F21*G21</f>
        <v>1900000</v>
      </c>
      <c r="J21" s="100"/>
    </row>
    <row r="22" spans="2:18" ht="20.100000000000001" customHeight="1" x14ac:dyDescent="0.3">
      <c r="B22" s="115"/>
      <c r="C22" s="104"/>
      <c r="D22" s="102" t="s">
        <v>68</v>
      </c>
      <c r="E22" s="103"/>
      <c r="F22" s="48">
        <v>700000</v>
      </c>
      <c r="G22" s="32">
        <v>1</v>
      </c>
      <c r="H22" s="64">
        <v>1</v>
      </c>
      <c r="I22" s="67">
        <f>F22*G22*H22</f>
        <v>700000</v>
      </c>
      <c r="J22" s="100"/>
    </row>
    <row r="23" spans="2:18" ht="20.100000000000001" customHeight="1" x14ac:dyDescent="0.3">
      <c r="B23" s="115"/>
      <c r="C23" s="104"/>
      <c r="D23" s="106" t="s">
        <v>55</v>
      </c>
      <c r="E23" s="107"/>
      <c r="F23" s="48">
        <v>200000</v>
      </c>
      <c r="G23" s="32">
        <v>1</v>
      </c>
      <c r="H23" s="33">
        <v>1</v>
      </c>
      <c r="I23" s="53">
        <f>F23*G23*H23</f>
        <v>200000</v>
      </c>
      <c r="J23" s="100"/>
    </row>
    <row r="24" spans="2:18" ht="20.100000000000001" customHeight="1" x14ac:dyDescent="0.3">
      <c r="B24" s="115"/>
      <c r="C24" s="105"/>
      <c r="D24" s="108" t="s">
        <v>41</v>
      </c>
      <c r="E24" s="109"/>
      <c r="F24" s="46">
        <v>100000</v>
      </c>
      <c r="G24" s="29">
        <v>1</v>
      </c>
      <c r="H24" s="19">
        <v>1</v>
      </c>
      <c r="I24" s="52">
        <f>F24*G24*H24</f>
        <v>100000</v>
      </c>
      <c r="J24" s="101"/>
    </row>
    <row r="25" spans="2:18" ht="20.100000000000001" customHeight="1" x14ac:dyDescent="0.3">
      <c r="B25" s="116"/>
      <c r="C25" s="110" t="s">
        <v>22</v>
      </c>
      <c r="D25" s="111"/>
      <c r="E25" s="111"/>
      <c r="F25" s="111"/>
      <c r="G25" s="111"/>
      <c r="H25" s="112">
        <f>SUM(I19:I24)</f>
        <v>3150000</v>
      </c>
      <c r="I25" s="113"/>
      <c r="J25" s="21"/>
    </row>
    <row r="26" spans="2:18" ht="20.100000000000001" customHeight="1" x14ac:dyDescent="0.3">
      <c r="B26" s="114" t="s">
        <v>49</v>
      </c>
      <c r="C26" s="28" t="s">
        <v>42</v>
      </c>
      <c r="D26" s="117" t="s">
        <v>69</v>
      </c>
      <c r="E26" s="118"/>
      <c r="F26" s="45">
        <v>20000</v>
      </c>
      <c r="G26" s="17">
        <v>2</v>
      </c>
      <c r="H26" s="18">
        <v>4</v>
      </c>
      <c r="I26" s="56">
        <f>F26*G26*H26</f>
        <v>160000</v>
      </c>
      <c r="J26" s="16"/>
    </row>
    <row r="27" spans="2:18" ht="20.100000000000001" customHeight="1" x14ac:dyDescent="0.3">
      <c r="B27" s="115"/>
      <c r="C27" s="15" t="s">
        <v>43</v>
      </c>
      <c r="D27" s="102" t="s">
        <v>86</v>
      </c>
      <c r="E27" s="103"/>
      <c r="F27" s="47">
        <v>20000</v>
      </c>
      <c r="G27" s="30">
        <v>4</v>
      </c>
      <c r="H27" s="20">
        <v>4</v>
      </c>
      <c r="I27" s="54">
        <f>F27*G27*H27</f>
        <v>320000</v>
      </c>
      <c r="J27" s="31"/>
    </row>
    <row r="28" spans="2:18" ht="20.100000000000001" customHeight="1" x14ac:dyDescent="0.3">
      <c r="B28" s="115"/>
      <c r="C28" s="15" t="s">
        <v>44</v>
      </c>
      <c r="D28" s="102" t="s">
        <v>45</v>
      </c>
      <c r="E28" s="103"/>
      <c r="F28" s="47">
        <v>200000</v>
      </c>
      <c r="G28" s="30">
        <v>1</v>
      </c>
      <c r="H28" s="20">
        <v>1</v>
      </c>
      <c r="I28" s="57">
        <f>F28*G28*H28</f>
        <v>200000</v>
      </c>
      <c r="J28" s="31"/>
    </row>
    <row r="29" spans="2:18" ht="20.100000000000001" customHeight="1" x14ac:dyDescent="0.3">
      <c r="B29" s="115"/>
      <c r="C29" s="110" t="s">
        <v>46</v>
      </c>
      <c r="D29" s="111"/>
      <c r="E29" s="111"/>
      <c r="F29" s="111"/>
      <c r="G29" s="111"/>
      <c r="H29" s="112">
        <f>SUM(I26:I28)</f>
        <v>680000</v>
      </c>
      <c r="I29" s="113"/>
      <c r="J29" s="21"/>
    </row>
    <row r="30" spans="2:18" ht="20.100000000000001" customHeight="1" x14ac:dyDescent="0.3">
      <c r="B30" s="115"/>
      <c r="C30" s="119" t="s">
        <v>51</v>
      </c>
      <c r="D30" s="102" t="s">
        <v>60</v>
      </c>
      <c r="E30" s="103"/>
      <c r="F30" s="48">
        <v>300000</v>
      </c>
      <c r="G30" s="32">
        <v>1</v>
      </c>
      <c r="H30" s="33">
        <v>4</v>
      </c>
      <c r="I30" s="53">
        <f>F30*G30*H30</f>
        <v>1200000</v>
      </c>
      <c r="J30" s="126" t="s">
        <v>61</v>
      </c>
    </row>
    <row r="31" spans="2:18" ht="20.100000000000001" customHeight="1" x14ac:dyDescent="0.3">
      <c r="B31" s="115"/>
      <c r="C31" s="105"/>
      <c r="D31" s="102" t="s">
        <v>59</v>
      </c>
      <c r="E31" s="103"/>
      <c r="F31" s="47">
        <v>180000</v>
      </c>
      <c r="G31" s="30">
        <v>1</v>
      </c>
      <c r="H31" s="33">
        <v>4</v>
      </c>
      <c r="I31" s="53">
        <f t="shared" ref="I31" si="0">F31*G31*H31</f>
        <v>720000</v>
      </c>
      <c r="J31" s="127"/>
    </row>
    <row r="32" spans="2:18" ht="20.100000000000001" customHeight="1" x14ac:dyDescent="0.3">
      <c r="B32" s="116"/>
      <c r="C32" s="110" t="s">
        <v>23</v>
      </c>
      <c r="D32" s="111"/>
      <c r="E32" s="111"/>
      <c r="F32" s="111"/>
      <c r="G32" s="111"/>
      <c r="H32" s="112">
        <f>SUM(I30:I31)</f>
        <v>1920000</v>
      </c>
      <c r="I32" s="113"/>
      <c r="J32" s="21"/>
    </row>
    <row r="33" spans="2:10" ht="20.100000000000001" customHeight="1" x14ac:dyDescent="0.3">
      <c r="B33" s="115" t="s">
        <v>52</v>
      </c>
      <c r="C33" s="119" t="s">
        <v>53</v>
      </c>
      <c r="D33" s="102" t="s">
        <v>54</v>
      </c>
      <c r="E33" s="103"/>
      <c r="F33" s="48">
        <v>500000</v>
      </c>
      <c r="G33" s="32">
        <v>1</v>
      </c>
      <c r="H33" s="33">
        <v>1</v>
      </c>
      <c r="I33" s="53">
        <f>F33*G33*H33</f>
        <v>500000</v>
      </c>
      <c r="J33" s="34"/>
    </row>
    <row r="34" spans="2:10" ht="20.100000000000001" customHeight="1" x14ac:dyDescent="0.3">
      <c r="B34" s="115"/>
      <c r="C34" s="105"/>
      <c r="D34" s="102" t="s">
        <v>74</v>
      </c>
      <c r="E34" s="103"/>
      <c r="F34" s="47">
        <v>500000</v>
      </c>
      <c r="G34" s="30">
        <v>1</v>
      </c>
      <c r="H34" s="33">
        <v>1</v>
      </c>
      <c r="I34" s="53">
        <f t="shared" ref="I34" si="1">F34*G34*H34</f>
        <v>500000</v>
      </c>
      <c r="J34" s="31"/>
    </row>
    <row r="35" spans="2:10" ht="20.100000000000001" customHeight="1" x14ac:dyDescent="0.3">
      <c r="B35" s="125"/>
      <c r="C35" s="110" t="s">
        <v>23</v>
      </c>
      <c r="D35" s="111"/>
      <c r="E35" s="111"/>
      <c r="F35" s="111"/>
      <c r="G35" s="111"/>
      <c r="H35" s="112">
        <f>SUM(I33:I34)</f>
        <v>1000000</v>
      </c>
      <c r="I35" s="113"/>
      <c r="J35" s="21"/>
    </row>
    <row r="36" spans="2:10" ht="20.100000000000001" customHeight="1" x14ac:dyDescent="0.3">
      <c r="B36" s="115" t="s">
        <v>47</v>
      </c>
      <c r="C36" s="119" t="s">
        <v>43</v>
      </c>
      <c r="D36" s="102" t="s">
        <v>63</v>
      </c>
      <c r="E36" s="103"/>
      <c r="F36" s="48">
        <v>300000</v>
      </c>
      <c r="G36" s="32">
        <v>1</v>
      </c>
      <c r="H36" s="33">
        <v>1</v>
      </c>
      <c r="I36" s="53">
        <f>F36*G36*H36</f>
        <v>300000</v>
      </c>
      <c r="J36" s="34"/>
    </row>
    <row r="37" spans="2:10" ht="20.100000000000001" customHeight="1" x14ac:dyDescent="0.3">
      <c r="B37" s="115"/>
      <c r="C37" s="104"/>
      <c r="D37" s="102" t="s">
        <v>64</v>
      </c>
      <c r="E37" s="103"/>
      <c r="F37" s="48">
        <v>300000</v>
      </c>
      <c r="G37" s="32">
        <v>1</v>
      </c>
      <c r="H37" s="33">
        <v>1</v>
      </c>
      <c r="I37" s="53">
        <f>F37*G37*H37</f>
        <v>300000</v>
      </c>
      <c r="J37" s="34"/>
    </row>
    <row r="38" spans="2:10" ht="20.100000000000001" customHeight="1" x14ac:dyDescent="0.3">
      <c r="B38" s="115"/>
      <c r="C38" s="104"/>
      <c r="D38" s="102" t="s">
        <v>65</v>
      </c>
      <c r="E38" s="103"/>
      <c r="F38" s="48">
        <v>300000</v>
      </c>
      <c r="G38" s="32">
        <v>1</v>
      </c>
      <c r="H38" s="33">
        <v>1</v>
      </c>
      <c r="I38" s="53">
        <f t="shared" ref="I38:I39" si="2">F38*G38*H38</f>
        <v>300000</v>
      </c>
      <c r="J38" s="34"/>
    </row>
    <row r="39" spans="2:10" ht="20.100000000000001" customHeight="1" x14ac:dyDescent="0.3">
      <c r="B39" s="115"/>
      <c r="C39" s="104"/>
      <c r="D39" s="102" t="s">
        <v>66</v>
      </c>
      <c r="E39" s="103"/>
      <c r="F39" s="48">
        <v>300000</v>
      </c>
      <c r="G39" s="32">
        <v>1</v>
      </c>
      <c r="H39" s="33">
        <v>1</v>
      </c>
      <c r="I39" s="53">
        <f t="shared" si="2"/>
        <v>300000</v>
      </c>
      <c r="J39" s="34"/>
    </row>
    <row r="40" spans="2:10" ht="20.100000000000001" customHeight="1" x14ac:dyDescent="0.3">
      <c r="B40" s="115"/>
      <c r="C40" s="105"/>
      <c r="D40" s="102" t="s">
        <v>62</v>
      </c>
      <c r="E40" s="103"/>
      <c r="F40" s="47">
        <v>300000</v>
      </c>
      <c r="G40" s="30">
        <v>1</v>
      </c>
      <c r="H40" s="33">
        <v>1</v>
      </c>
      <c r="I40" s="53">
        <f t="shared" ref="I40" si="3">F40*G40*H40</f>
        <v>300000</v>
      </c>
      <c r="J40" s="31"/>
    </row>
    <row r="41" spans="2:10" ht="20.100000000000001" customHeight="1" x14ac:dyDescent="0.3">
      <c r="B41" s="125"/>
      <c r="C41" s="110" t="s">
        <v>23</v>
      </c>
      <c r="D41" s="111"/>
      <c r="E41" s="111"/>
      <c r="F41" s="111"/>
      <c r="G41" s="111"/>
      <c r="H41" s="112">
        <f>SUM(I36:I40)</f>
        <v>1500000</v>
      </c>
      <c r="I41" s="113"/>
      <c r="J41" s="21"/>
    </row>
    <row r="42" spans="2:10" ht="12" customHeight="1" x14ac:dyDescent="0.3">
      <c r="B42" s="128"/>
      <c r="C42" s="129"/>
      <c r="D42" s="129"/>
      <c r="E42" s="129"/>
      <c r="F42" s="129"/>
      <c r="G42" s="129"/>
      <c r="H42" s="129"/>
      <c r="I42" s="129"/>
      <c r="J42" s="130"/>
    </row>
    <row r="43" spans="2:10" ht="20.100000000000001" customHeight="1" x14ac:dyDescent="0.3">
      <c r="B43" s="131" t="s">
        <v>6</v>
      </c>
      <c r="C43" s="132"/>
      <c r="D43" s="132"/>
      <c r="E43" s="132"/>
      <c r="F43" s="132"/>
      <c r="G43" s="132"/>
      <c r="H43" s="133">
        <f>H25+H29+H32+H41+H35</f>
        <v>8250000</v>
      </c>
      <c r="I43" s="134"/>
      <c r="J43" s="25"/>
    </row>
    <row r="44" spans="2:10" ht="20.100000000000001" customHeight="1" x14ac:dyDescent="0.3">
      <c r="B44" s="128"/>
      <c r="C44" s="129"/>
      <c r="D44" s="129"/>
      <c r="E44" s="129"/>
      <c r="F44" s="129"/>
      <c r="G44" s="129"/>
      <c r="H44" s="129"/>
      <c r="I44" s="129"/>
      <c r="J44" s="130"/>
    </row>
    <row r="45" spans="2:10" ht="20.100000000000001" customHeight="1" x14ac:dyDescent="0.3">
      <c r="B45" s="128" t="s">
        <v>48</v>
      </c>
      <c r="C45" s="129"/>
      <c r="D45" s="129"/>
      <c r="E45" s="129"/>
      <c r="F45" s="129"/>
      <c r="G45" s="129"/>
      <c r="H45" s="135">
        <f>H43*10%</f>
        <v>825000</v>
      </c>
      <c r="I45" s="136"/>
      <c r="J45" s="14"/>
    </row>
    <row r="46" spans="2:10" ht="20.100000000000001" customHeight="1" x14ac:dyDescent="0.3">
      <c r="B46" s="128" t="s">
        <v>25</v>
      </c>
      <c r="C46" s="129"/>
      <c r="D46" s="129"/>
      <c r="E46" s="129"/>
      <c r="F46" s="129"/>
      <c r="G46" s="129"/>
      <c r="H46" s="135">
        <f>H43+H45</f>
        <v>9075000</v>
      </c>
      <c r="I46" s="136"/>
      <c r="J46" s="14"/>
    </row>
    <row r="47" spans="2:10" ht="20.100000000000001" customHeight="1" x14ac:dyDescent="0.3">
      <c r="B47" s="137" t="s">
        <v>29</v>
      </c>
      <c r="C47" s="138"/>
      <c r="D47" s="138"/>
      <c r="E47" s="138"/>
      <c r="F47" s="138"/>
      <c r="G47" s="138"/>
      <c r="H47" s="139">
        <f>H46*10%</f>
        <v>907500</v>
      </c>
      <c r="I47" s="140"/>
      <c r="J47" s="14" t="s">
        <v>35</v>
      </c>
    </row>
    <row r="48" spans="2:10" ht="20.100000000000001" customHeight="1" x14ac:dyDescent="0.3">
      <c r="B48" s="141" t="s">
        <v>24</v>
      </c>
      <c r="C48" s="142"/>
      <c r="D48" s="142"/>
      <c r="E48" s="142"/>
      <c r="F48" s="142"/>
      <c r="G48" s="142"/>
      <c r="H48" s="143">
        <v>9980000</v>
      </c>
      <c r="I48" s="144"/>
      <c r="J48" s="36" t="s">
        <v>50</v>
      </c>
    </row>
    <row r="49" spans="2:10" x14ac:dyDescent="0.3">
      <c r="B49" s="5"/>
      <c r="C49" s="6"/>
      <c r="D49" s="6"/>
      <c r="E49" s="6"/>
      <c r="F49" s="49"/>
      <c r="G49" s="5"/>
      <c r="H49" s="5"/>
      <c r="I49" s="55"/>
      <c r="J49" s="5"/>
    </row>
  </sheetData>
  <mergeCells count="70">
    <mergeCell ref="B46:G46"/>
    <mergeCell ref="H46:I46"/>
    <mergeCell ref="B47:G47"/>
    <mergeCell ref="H47:I47"/>
    <mergeCell ref="B48:G48"/>
    <mergeCell ref="H48:I48"/>
    <mergeCell ref="B42:J42"/>
    <mergeCell ref="B43:G43"/>
    <mergeCell ref="H43:I43"/>
    <mergeCell ref="B44:J44"/>
    <mergeCell ref="B45:G45"/>
    <mergeCell ref="H45:I45"/>
    <mergeCell ref="B36:B41"/>
    <mergeCell ref="C36:C40"/>
    <mergeCell ref="D36:E36"/>
    <mergeCell ref="D40:E40"/>
    <mergeCell ref="C41:G41"/>
    <mergeCell ref="H41:I41"/>
    <mergeCell ref="J30:J31"/>
    <mergeCell ref="D31:E31"/>
    <mergeCell ref="C32:G32"/>
    <mergeCell ref="H32:I32"/>
    <mergeCell ref="H35:I35"/>
    <mergeCell ref="D37:E37"/>
    <mergeCell ref="D38:E38"/>
    <mergeCell ref="D39:E39"/>
    <mergeCell ref="B33:B35"/>
    <mergeCell ref="C33:C34"/>
    <mergeCell ref="D33:E33"/>
    <mergeCell ref="D34:E34"/>
    <mergeCell ref="C35:G35"/>
    <mergeCell ref="C25:G25"/>
    <mergeCell ref="H25:I25"/>
    <mergeCell ref="B26:B32"/>
    <mergeCell ref="D26:E26"/>
    <mergeCell ref="D27:E27"/>
    <mergeCell ref="D28:E28"/>
    <mergeCell ref="C29:G29"/>
    <mergeCell ref="H29:I29"/>
    <mergeCell ref="C30:C31"/>
    <mergeCell ref="D30:E30"/>
    <mergeCell ref="B19:B25"/>
    <mergeCell ref="C19:C20"/>
    <mergeCell ref="D19:E19"/>
    <mergeCell ref="J19:J24"/>
    <mergeCell ref="D20:E20"/>
    <mergeCell ref="C21:C24"/>
    <mergeCell ref="D21:E21"/>
    <mergeCell ref="D23:E23"/>
    <mergeCell ref="D24:E24"/>
    <mergeCell ref="D22:E22"/>
    <mergeCell ref="L18:M18"/>
    <mergeCell ref="C6:E6"/>
    <mergeCell ref="G6:J6"/>
    <mergeCell ref="C7:E7"/>
    <mergeCell ref="G7:J7"/>
    <mergeCell ref="C8:E8"/>
    <mergeCell ref="G8:J8"/>
    <mergeCell ref="B10:J11"/>
    <mergeCell ref="B12:J12"/>
    <mergeCell ref="C13:J13"/>
    <mergeCell ref="C14:J14"/>
    <mergeCell ref="D18:E18"/>
    <mergeCell ref="C5:E5"/>
    <mergeCell ref="G5:J5"/>
    <mergeCell ref="B1:J1"/>
    <mergeCell ref="B2:J2"/>
    <mergeCell ref="B3:J3"/>
    <mergeCell ref="C4:E4"/>
    <mergeCell ref="G4:J4"/>
  </mergeCells>
  <phoneticPr fontId="1" type="noConversion"/>
  <printOptions horizontalCentered="1"/>
  <pageMargins left="0.39370078740157483" right="0.39370078740157483" top="0.74803149606299213" bottom="0" header="0.31496062992125984" footer="0.31496062992125984"/>
  <pageSetup paperSize="9"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21"/>
  <sheetViews>
    <sheetView zoomScale="85" zoomScaleNormal="85" zoomScaleSheetLayoutView="70" workbookViewId="0">
      <selection activeCell="D37" sqref="D37"/>
    </sheetView>
  </sheetViews>
  <sheetFormatPr defaultRowHeight="16.5" x14ac:dyDescent="0.3"/>
  <cols>
    <col min="1" max="1" width="1.75" customWidth="1"/>
    <col min="2" max="2" width="10.625" customWidth="1"/>
    <col min="3" max="3" width="10.75" customWidth="1"/>
    <col min="4" max="4" width="11" customWidth="1"/>
    <col min="5" max="5" width="13.125" customWidth="1"/>
    <col min="6" max="6" width="10.625" style="35" customWidth="1"/>
    <col min="7" max="8" width="6.875" customWidth="1"/>
    <col min="9" max="9" width="10.875" style="35" customWidth="1"/>
    <col min="10" max="10" width="10.375" customWidth="1"/>
    <col min="14" max="15" width="11.75" customWidth="1"/>
  </cols>
  <sheetData>
    <row r="1" spans="2:18" ht="38.25" x14ac:dyDescent="0.3">
      <c r="B1" s="75" t="s">
        <v>79</v>
      </c>
      <c r="C1" s="76"/>
      <c r="D1" s="76"/>
      <c r="E1" s="76"/>
      <c r="F1" s="76"/>
      <c r="G1" s="76"/>
      <c r="H1" s="76"/>
      <c r="I1" s="76"/>
      <c r="J1" s="76"/>
    </row>
    <row r="2" spans="2:18" ht="17.25" thickBot="1" x14ac:dyDescent="0.35">
      <c r="B2" s="22"/>
      <c r="C2" s="22"/>
      <c r="D2" s="22"/>
      <c r="E2" s="22"/>
      <c r="F2" s="43"/>
      <c r="G2" s="22"/>
      <c r="H2" s="22"/>
      <c r="I2" s="43"/>
      <c r="J2" s="23" t="s">
        <v>4</v>
      </c>
      <c r="N2" s="61" t="s">
        <v>56</v>
      </c>
      <c r="O2" s="61" t="s">
        <v>71</v>
      </c>
    </row>
    <row r="3" spans="2:18" ht="20.100000000000001" customHeight="1" thickBot="1" x14ac:dyDescent="0.35">
      <c r="B3" s="24" t="s">
        <v>27</v>
      </c>
      <c r="C3" s="24" t="s">
        <v>18</v>
      </c>
      <c r="D3" s="97" t="s">
        <v>28</v>
      </c>
      <c r="E3" s="98"/>
      <c r="F3" s="44" t="s">
        <v>19</v>
      </c>
      <c r="G3" s="24" t="s">
        <v>20</v>
      </c>
      <c r="H3" s="24" t="s">
        <v>36</v>
      </c>
      <c r="I3" s="44" t="s">
        <v>21</v>
      </c>
      <c r="J3" s="24" t="s">
        <v>5</v>
      </c>
      <c r="L3" s="82" t="s">
        <v>70</v>
      </c>
      <c r="M3" s="83"/>
      <c r="N3" s="62">
        <v>1000000</v>
      </c>
      <c r="O3" s="63">
        <f>N3/41</f>
        <v>24390.243902439026</v>
      </c>
      <c r="P3" s="69" t="s">
        <v>72</v>
      </c>
    </row>
    <row r="4" spans="2:18" ht="20.100000000000001" customHeight="1" x14ac:dyDescent="0.3">
      <c r="B4" s="115"/>
      <c r="C4" s="66"/>
      <c r="D4" s="102" t="s">
        <v>76</v>
      </c>
      <c r="E4" s="103"/>
      <c r="F4" s="60">
        <v>19000</v>
      </c>
      <c r="G4" s="30">
        <v>1</v>
      </c>
      <c r="H4" s="20">
        <v>1</v>
      </c>
      <c r="I4" s="54">
        <f>F4*G4</f>
        <v>19000</v>
      </c>
      <c r="J4" s="100"/>
      <c r="L4" s="68" t="s">
        <v>73</v>
      </c>
      <c r="M4" s="1"/>
      <c r="N4" s="1"/>
      <c r="O4" s="1"/>
      <c r="P4" s="1"/>
      <c r="Q4" s="1"/>
      <c r="R4" s="1"/>
    </row>
    <row r="5" spans="2:18" ht="20.100000000000001" customHeight="1" x14ac:dyDescent="0.3">
      <c r="B5" s="115"/>
      <c r="C5" s="104" t="s">
        <v>40</v>
      </c>
      <c r="D5" s="106" t="s">
        <v>81</v>
      </c>
      <c r="E5" s="107"/>
      <c r="F5" s="48">
        <v>83000</v>
      </c>
      <c r="G5" s="32">
        <v>20</v>
      </c>
      <c r="H5" s="64">
        <v>1</v>
      </c>
      <c r="I5" s="60">
        <f>F5*G5</f>
        <v>1660000</v>
      </c>
      <c r="J5" s="100"/>
    </row>
    <row r="6" spans="2:18" ht="20.100000000000001" customHeight="1" x14ac:dyDescent="0.3">
      <c r="B6" s="115"/>
      <c r="C6" s="104"/>
      <c r="D6" s="102" t="s">
        <v>68</v>
      </c>
      <c r="E6" s="103"/>
      <c r="F6" s="48">
        <v>700000</v>
      </c>
      <c r="G6" s="32">
        <v>1</v>
      </c>
      <c r="H6" s="64">
        <v>1</v>
      </c>
      <c r="I6" s="67">
        <f>F6*G6*H6</f>
        <v>700000</v>
      </c>
      <c r="J6" s="100"/>
    </row>
    <row r="7" spans="2:18" ht="20.100000000000001" customHeight="1" x14ac:dyDescent="0.3">
      <c r="B7" s="115"/>
      <c r="C7" s="104"/>
      <c r="D7" s="106" t="s">
        <v>55</v>
      </c>
      <c r="E7" s="107"/>
      <c r="F7" s="48">
        <v>30000</v>
      </c>
      <c r="G7" s="32">
        <v>1</v>
      </c>
      <c r="H7" s="33">
        <v>1</v>
      </c>
      <c r="I7" s="53">
        <f>F7*G7*H7</f>
        <v>30000</v>
      </c>
      <c r="J7" s="100"/>
    </row>
    <row r="8" spans="2:18" ht="20.100000000000001" customHeight="1" x14ac:dyDescent="0.3">
      <c r="B8" s="115"/>
      <c r="C8" s="105"/>
      <c r="D8" s="108" t="s">
        <v>82</v>
      </c>
      <c r="E8" s="109"/>
      <c r="F8" s="46">
        <v>54900</v>
      </c>
      <c r="G8" s="29">
        <v>1</v>
      </c>
      <c r="H8" s="19">
        <v>1</v>
      </c>
      <c r="I8" s="52">
        <f>F8*G8*H8</f>
        <v>54900</v>
      </c>
      <c r="J8" s="101"/>
    </row>
    <row r="9" spans="2:18" ht="20.100000000000001" customHeight="1" x14ac:dyDescent="0.3">
      <c r="B9" s="116"/>
      <c r="C9" s="110" t="s">
        <v>22</v>
      </c>
      <c r="D9" s="111"/>
      <c r="E9" s="111"/>
      <c r="F9" s="111"/>
      <c r="G9" s="111"/>
      <c r="H9" s="112">
        <f>SUM(I4:I8)</f>
        <v>2463900</v>
      </c>
      <c r="I9" s="113"/>
      <c r="J9" s="21"/>
    </row>
    <row r="10" spans="2:18" ht="20.100000000000001" customHeight="1" x14ac:dyDescent="0.3">
      <c r="B10" s="114" t="s">
        <v>49</v>
      </c>
      <c r="C10" s="28" t="s">
        <v>42</v>
      </c>
      <c r="D10" s="117" t="s">
        <v>69</v>
      </c>
      <c r="E10" s="118"/>
      <c r="F10" s="45">
        <v>20000</v>
      </c>
      <c r="G10" s="17">
        <v>2</v>
      </c>
      <c r="H10" s="18">
        <v>4</v>
      </c>
      <c r="I10" s="56">
        <f>F10*G10*H10</f>
        <v>160000</v>
      </c>
      <c r="J10" s="16"/>
    </row>
    <row r="11" spans="2:18" ht="20.100000000000001" customHeight="1" x14ac:dyDescent="0.3">
      <c r="B11" s="115"/>
      <c r="C11" s="15" t="s">
        <v>43</v>
      </c>
      <c r="D11" s="102" t="s">
        <v>87</v>
      </c>
      <c r="E11" s="103"/>
      <c r="F11" s="47">
        <v>20000</v>
      </c>
      <c r="G11" s="30">
        <v>4</v>
      </c>
      <c r="H11" s="20">
        <v>4</v>
      </c>
      <c r="I11" s="54">
        <f>F11*G11*H11</f>
        <v>320000</v>
      </c>
      <c r="J11" s="31"/>
    </row>
    <row r="12" spans="2:18" ht="20.100000000000001" customHeight="1" x14ac:dyDescent="0.3">
      <c r="B12" s="115"/>
      <c r="C12" s="15" t="s">
        <v>44</v>
      </c>
      <c r="D12" s="102" t="s">
        <v>45</v>
      </c>
      <c r="E12" s="103"/>
      <c r="F12" s="47">
        <v>200000</v>
      </c>
      <c r="G12" s="30">
        <v>1</v>
      </c>
      <c r="H12" s="20">
        <v>1</v>
      </c>
      <c r="I12" s="57">
        <f>F12*G12*H12</f>
        <v>200000</v>
      </c>
      <c r="J12" s="31"/>
    </row>
    <row r="13" spans="2:18" ht="20.100000000000001" customHeight="1" x14ac:dyDescent="0.3">
      <c r="B13" s="115"/>
      <c r="C13" s="110" t="s">
        <v>46</v>
      </c>
      <c r="D13" s="111"/>
      <c r="E13" s="111"/>
      <c r="F13" s="111"/>
      <c r="G13" s="111"/>
      <c r="H13" s="112">
        <f>SUM(I10:I12)</f>
        <v>680000</v>
      </c>
      <c r="I13" s="113"/>
      <c r="J13" s="21"/>
    </row>
    <row r="14" spans="2:18" ht="20.100000000000001" customHeight="1" x14ac:dyDescent="0.3">
      <c r="B14" s="115"/>
      <c r="C14" s="119" t="s">
        <v>51</v>
      </c>
      <c r="D14" s="102" t="s">
        <v>60</v>
      </c>
      <c r="E14" s="103"/>
      <c r="F14" s="48">
        <v>300000</v>
      </c>
      <c r="G14" s="32">
        <v>1</v>
      </c>
      <c r="H14" s="33">
        <v>4</v>
      </c>
      <c r="I14" s="53">
        <f>F14*G14*H14</f>
        <v>1200000</v>
      </c>
      <c r="J14" s="126" t="s">
        <v>78</v>
      </c>
    </row>
    <row r="15" spans="2:18" ht="20.100000000000001" customHeight="1" x14ac:dyDescent="0.3">
      <c r="B15" s="115"/>
      <c r="C15" s="105"/>
      <c r="D15" s="102" t="s">
        <v>59</v>
      </c>
      <c r="E15" s="103"/>
      <c r="F15" s="47">
        <v>150000</v>
      </c>
      <c r="G15" s="30">
        <v>1</v>
      </c>
      <c r="H15" s="33">
        <v>4</v>
      </c>
      <c r="I15" s="53">
        <f t="shared" ref="I15" si="0">F15*G15*H15</f>
        <v>600000</v>
      </c>
      <c r="J15" s="127"/>
    </row>
    <row r="16" spans="2:18" ht="20.100000000000001" customHeight="1" x14ac:dyDescent="0.3">
      <c r="B16" s="116"/>
      <c r="C16" s="110" t="s">
        <v>23</v>
      </c>
      <c r="D16" s="111"/>
      <c r="E16" s="111"/>
      <c r="F16" s="111"/>
      <c r="G16" s="111"/>
      <c r="H16" s="112">
        <f>SUM(I14:I15)</f>
        <v>1800000</v>
      </c>
      <c r="I16" s="113"/>
      <c r="J16" s="21"/>
    </row>
    <row r="17" spans="2:10" ht="20.100000000000001" customHeight="1" x14ac:dyDescent="0.3">
      <c r="B17" s="115" t="s">
        <v>83</v>
      </c>
      <c r="C17" s="65" t="s">
        <v>84</v>
      </c>
      <c r="D17" s="102" t="s">
        <v>85</v>
      </c>
      <c r="E17" s="103"/>
      <c r="F17" s="48">
        <v>1000000</v>
      </c>
      <c r="G17" s="32">
        <v>1</v>
      </c>
      <c r="H17" s="33">
        <v>1</v>
      </c>
      <c r="I17" s="53">
        <f>F17*G17*H17</f>
        <v>1000000</v>
      </c>
      <c r="J17" s="34"/>
    </row>
    <row r="18" spans="2:10" ht="20.100000000000001" customHeight="1" x14ac:dyDescent="0.3">
      <c r="B18" s="125"/>
      <c r="C18" s="110" t="s">
        <v>23</v>
      </c>
      <c r="D18" s="111"/>
      <c r="E18" s="111"/>
      <c r="F18" s="111"/>
      <c r="G18" s="111"/>
      <c r="H18" s="112">
        <f>SUM(I17:I17)</f>
        <v>1000000</v>
      </c>
      <c r="I18" s="113"/>
      <c r="J18" s="21"/>
    </row>
    <row r="19" spans="2:10" ht="12" customHeight="1" x14ac:dyDescent="0.3">
      <c r="B19" s="128"/>
      <c r="C19" s="129"/>
      <c r="D19" s="129"/>
      <c r="E19" s="129"/>
      <c r="F19" s="129"/>
      <c r="G19" s="129"/>
      <c r="H19" s="129"/>
      <c r="I19" s="129"/>
      <c r="J19" s="130"/>
    </row>
    <row r="20" spans="2:10" ht="20.100000000000001" customHeight="1" x14ac:dyDescent="0.3">
      <c r="B20" s="141" t="s">
        <v>77</v>
      </c>
      <c r="C20" s="142"/>
      <c r="D20" s="142"/>
      <c r="E20" s="142"/>
      <c r="F20" s="142"/>
      <c r="G20" s="142"/>
      <c r="H20" s="143">
        <f>H9+H13+H16+H18</f>
        <v>5943900</v>
      </c>
      <c r="I20" s="144"/>
      <c r="J20" s="36"/>
    </row>
    <row r="21" spans="2:10" x14ac:dyDescent="0.3">
      <c r="B21" s="5"/>
      <c r="C21" s="6"/>
      <c r="D21" s="6"/>
      <c r="E21" s="6"/>
      <c r="F21" s="49"/>
      <c r="G21" s="5"/>
      <c r="H21" s="5"/>
      <c r="I21" s="55"/>
      <c r="J21" s="5"/>
    </row>
  </sheetData>
  <mergeCells count="32">
    <mergeCell ref="D3:E3"/>
    <mergeCell ref="L3:M3"/>
    <mergeCell ref="B1:J1"/>
    <mergeCell ref="J4:J8"/>
    <mergeCell ref="D4:E4"/>
    <mergeCell ref="C5:C8"/>
    <mergeCell ref="D5:E5"/>
    <mergeCell ref="D6:E6"/>
    <mergeCell ref="D7:E7"/>
    <mergeCell ref="D8:E8"/>
    <mergeCell ref="C9:G9"/>
    <mergeCell ref="H9:I9"/>
    <mergeCell ref="B10:B16"/>
    <mergeCell ref="D10:E10"/>
    <mergeCell ref="D11:E11"/>
    <mergeCell ref="D12:E12"/>
    <mergeCell ref="C13:G13"/>
    <mergeCell ref="H13:I13"/>
    <mergeCell ref="C14:C15"/>
    <mergeCell ref="D14:E14"/>
    <mergeCell ref="B4:B9"/>
    <mergeCell ref="J14:J15"/>
    <mergeCell ref="D15:E15"/>
    <mergeCell ref="C16:G16"/>
    <mergeCell ref="H16:I16"/>
    <mergeCell ref="B20:G20"/>
    <mergeCell ref="H20:I20"/>
    <mergeCell ref="H18:I18"/>
    <mergeCell ref="B19:J19"/>
    <mergeCell ref="B17:B18"/>
    <mergeCell ref="D17:E17"/>
    <mergeCell ref="C18:G18"/>
  </mergeCells>
  <phoneticPr fontId="1" type="noConversion"/>
  <printOptions horizontalCentered="1"/>
  <pageMargins left="0.39370078740157483" right="0.39370078740157483" top="0.74803149606299213" bottom="0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G w Q U x c G d L G k A A A A 9 Q A A A B I A H A B D b 2 5 m a W c v U G F j a 2 F n Z S 5 4 b W w g o h g A K K A U A A A A A A A A A A A A A A A A A A A A A A A A A A A A h Y 9 N D o I w G E S v Q r q n B f y J k o + y c K k k R h P j t i k V G q A 1 t F j u 5 s I j e Q U x i r p z O f P e Y u Z + v U H a N 7 V 3 E a 2 R W i U o x A H y h O I 6 l 6 p I U G d P / g K l F L a M V 6 w Q 3 i A r E / c m T 1 B p 7 T k m x D m H 3 Q T r t i B R E I T k m G 3 2 v B Q N Q x 9 Z / p d 9 q Y x l i g t E 4 f A a Q y O 8 n O H 5 d J g E Z O w g k + r L o 4 E 9 6 U 8 J q 6 6 2 X S t o p f 3 1 D s g Y g b w v 0 A d Q S w M E F A A C A A g A Q G w Q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B s E F M o i k e 4 D g A A A B E A A A A T A B w A R m 9 y b X V s Y X M v U 2 V j d G l v b j E u b S C i G A A o o B Q A A A A A A A A A A A A A A A A A A A A A A A A A A A A r T k 0 u y c z P U w i G 0 I b W A F B L A Q I t A B Q A A g A I A E B s E F M X B n S x p A A A A P U A A A A S A A A A A A A A A A A A A A A A A A A A A A B D b 2 5 m a W c v U G F j a 2 F n Z S 5 4 b W x Q S w E C L Q A U A A I A C A B A b B B T D 8 r p q 6 Q A A A D p A A A A E w A A A A A A A A A A A A A A A A D w A A A A W 0 N v b n R l b n R f V H l w Z X N d L n h t b F B L A Q I t A B Q A A g A I A E B s E F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R j F J C S 2 s 0 Q o J j B 6 v W 1 K S V A A A A A A I A A A A A A B B m A A A A A Q A A I A A A A E T Z C P 7 E O / 4 9 2 d G D J n 5 t 2 J C A g 2 H r 0 R 6 z I c i / T x S j u x N G A A A A A A 6 A A A A A A g A A I A A A A B x I a F I g 4 E p D a d R 7 q c w f / f 9 i U H G e m J c 8 x z g M / c m A v D 3 r U A A A A H b n E E n f B f 8 E T v Q W o Y + G T X 7 F 2 f 7 I a C O Y C 4 I g 1 w R A u f 7 C J M O j n Q o A 2 8 + 0 6 Q C h j 7 Z t / H D Z Z 0 E B i w 9 6 + M X 5 V w N R t 2 v z Y C C C M U 8 1 W b s f C O e I t K y V Q A A A A G j D R K 9 S W W Q W b t / H K T K 5 T M 8 N j I w G W g b R s + V L Y / p 7 n L s F L i j e s Q u e 7 m f r Q A B N 2 s i H / 4 C Q p K v n E p O Y t x 3 I P p S s T 8 4 = < / D a t a M a s h u p > 
</file>

<file path=customXml/itemProps1.xml><?xml version="1.0" encoding="utf-8"?>
<ds:datastoreItem xmlns:ds="http://schemas.openxmlformats.org/officeDocument/2006/customXml" ds:itemID="{54FA949E-567C-41DF-AAC5-55BA9285A8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대만 IFT 행사운영 견적서_1차</vt:lpstr>
      <vt:lpstr>대만 IFT 행사운영 실견적서</vt:lpstr>
      <vt:lpstr>'대만 IFT 행사운영 견적서_1차'!Print_Area</vt:lpstr>
      <vt:lpstr>'대만 IFT 행사운영 실견적서'!Print_Area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2024-09-20T08:18:28Z</cp:lastPrinted>
  <dcterms:created xsi:type="dcterms:W3CDTF">2021-07-30T07:33:40Z</dcterms:created>
  <dcterms:modified xsi:type="dcterms:W3CDTF">2024-09-20T08:31:54Z</dcterms:modified>
</cp:coreProperties>
</file>