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Tktravel-nas\공유문서\06._가격표(공급가)\"/>
    </mc:Choice>
  </mc:AlternateContent>
  <xr:revisionPtr revIDLastSave="0" documentId="13_ncr:1_{0DE47216-DFAD-44D8-A865-F90F064F9342}" xr6:coauthVersionLast="47" xr6:coauthVersionMax="47" xr10:uidLastSave="{00000000-0000-0000-0000-000000000000}"/>
  <bookViews>
    <workbookView xWindow="28680" yWindow="1545" windowWidth="29040" windowHeight="15720" activeTab="3" xr2:uid="{EFCC2C37-000F-4F1A-A51A-639865CA3A3E}"/>
  </bookViews>
  <sheets>
    <sheet name="PIC 공급가" sheetId="1" r:id="rId1"/>
    <sheet name="소비자가off" sheetId="2" r:id="rId2"/>
    <sheet name="소비자가Shoulder (260724~0821)" sheetId="3" r:id="rId3"/>
    <sheet name="소비자가 On (260923~0926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H8" i="4" s="1"/>
  <c r="G8" i="3"/>
  <c r="H8" i="3" s="1"/>
  <c r="C8" i="4"/>
  <c r="D8" i="4" s="1"/>
  <c r="D24" i="4"/>
  <c r="F23" i="4"/>
  <c r="K25" i="4" s="1"/>
  <c r="D23" i="4"/>
  <c r="F22" i="4"/>
  <c r="J25" i="4" s="1"/>
  <c r="D22" i="4"/>
  <c r="I8" i="4"/>
  <c r="I10" i="4" s="1"/>
  <c r="E8" i="4"/>
  <c r="F8" i="4" s="1"/>
  <c r="I7" i="4"/>
  <c r="J7" i="4" s="1"/>
  <c r="G7" i="4"/>
  <c r="H7" i="4" s="1"/>
  <c r="E7" i="4"/>
  <c r="F7" i="4" s="1"/>
  <c r="C7" i="4"/>
  <c r="D7" i="4" s="1"/>
  <c r="J6" i="4"/>
  <c r="H6" i="4"/>
  <c r="F6" i="4"/>
  <c r="D6" i="4"/>
  <c r="D24" i="3"/>
  <c r="F23" i="3"/>
  <c r="K25" i="3" s="1"/>
  <c r="D23" i="3"/>
  <c r="F22" i="3"/>
  <c r="J25" i="3" s="1"/>
  <c r="D22" i="3"/>
  <c r="I8" i="3"/>
  <c r="J8" i="3" s="1"/>
  <c r="E8" i="3"/>
  <c r="F8" i="3" s="1"/>
  <c r="C8" i="3"/>
  <c r="D8" i="3" s="1"/>
  <c r="I7" i="3"/>
  <c r="J7" i="3" s="1"/>
  <c r="G7" i="3"/>
  <c r="H7" i="3" s="1"/>
  <c r="E7" i="3"/>
  <c r="E9" i="3" s="1"/>
  <c r="C7" i="3"/>
  <c r="D7" i="3" s="1"/>
  <c r="J6" i="3"/>
  <c r="H6" i="3"/>
  <c r="F6" i="3"/>
  <c r="D6" i="3"/>
  <c r="D24" i="2"/>
  <c r="D23" i="2"/>
  <c r="F23" i="2"/>
  <c r="F22" i="2"/>
  <c r="J25" i="2" s="1"/>
  <c r="D22" i="2"/>
  <c r="C8" i="2"/>
  <c r="D8" i="2" s="1"/>
  <c r="I8" i="2"/>
  <c r="J8" i="2" s="1"/>
  <c r="I7" i="2"/>
  <c r="J7" i="2" s="1"/>
  <c r="G7" i="2"/>
  <c r="H7" i="2" s="1"/>
  <c r="G8" i="2"/>
  <c r="H8" i="2" s="1"/>
  <c r="E8" i="2"/>
  <c r="F8" i="2" s="1"/>
  <c r="E7" i="2"/>
  <c r="F7" i="2" s="1"/>
  <c r="C7" i="2"/>
  <c r="D7" i="2" s="1"/>
  <c r="J6" i="2"/>
  <c r="H6" i="2"/>
  <c r="F6" i="2"/>
  <c r="D6" i="2"/>
  <c r="I9" i="4" l="1"/>
  <c r="J10" i="4"/>
  <c r="G9" i="4"/>
  <c r="G10" i="4"/>
  <c r="C10" i="4"/>
  <c r="E9" i="4"/>
  <c r="E10" i="4"/>
  <c r="C9" i="4"/>
  <c r="I9" i="3"/>
  <c r="I10" i="3"/>
  <c r="G9" i="3"/>
  <c r="G10" i="3"/>
  <c r="C9" i="3"/>
  <c r="C10" i="3"/>
  <c r="E10" i="3"/>
  <c r="I9" i="2"/>
  <c r="I10" i="2"/>
  <c r="G9" i="2"/>
  <c r="G10" i="2"/>
  <c r="E9" i="2"/>
  <c r="E10" i="2"/>
  <c r="C10" i="2"/>
  <c r="C9" i="2"/>
  <c r="K25" i="2"/>
  <c r="K26" i="2" s="1"/>
  <c r="K27" i="2" s="1"/>
  <c r="J22" i="4"/>
  <c r="J23" i="4" s="1"/>
  <c r="J24" i="4" s="1"/>
  <c r="K22" i="4"/>
  <c r="K23" i="4" s="1"/>
  <c r="K24" i="4" s="1"/>
  <c r="K26" i="4"/>
  <c r="K27" i="4" s="1"/>
  <c r="J26" i="4"/>
  <c r="J27" i="4" s="1"/>
  <c r="J8" i="4"/>
  <c r="I12" i="4"/>
  <c r="J12" i="4" s="1"/>
  <c r="J22" i="3"/>
  <c r="J23" i="3" s="1"/>
  <c r="J24" i="3" s="1"/>
  <c r="K22" i="3"/>
  <c r="K23" i="3" s="1"/>
  <c r="K24" i="3" s="1"/>
  <c r="F7" i="3"/>
  <c r="J26" i="3"/>
  <c r="J27" i="3" s="1"/>
  <c r="K26" i="3"/>
  <c r="K27" i="3" s="1"/>
  <c r="J26" i="2"/>
  <c r="J27" i="2" s="1"/>
  <c r="K22" i="2"/>
  <c r="K23" i="2" s="1"/>
  <c r="J22" i="2"/>
  <c r="F9" i="4" l="1"/>
  <c r="E11" i="4"/>
  <c r="F11" i="4" s="1"/>
  <c r="H9" i="4"/>
  <c r="G11" i="4"/>
  <c r="H11" i="4" s="1"/>
  <c r="H10" i="4"/>
  <c r="G12" i="4"/>
  <c r="G14" i="4" s="1"/>
  <c r="C11" i="4"/>
  <c r="D11" i="4" s="1"/>
  <c r="D9" i="4"/>
  <c r="F10" i="4"/>
  <c r="E12" i="4"/>
  <c r="F12" i="4" s="1"/>
  <c r="D10" i="4"/>
  <c r="C12" i="4"/>
  <c r="I14" i="4"/>
  <c r="J9" i="4"/>
  <c r="I11" i="4"/>
  <c r="J11" i="4" s="1"/>
  <c r="E11" i="3"/>
  <c r="F11" i="3" s="1"/>
  <c r="F9" i="3"/>
  <c r="J10" i="3"/>
  <c r="I12" i="3"/>
  <c r="J12" i="3" s="1"/>
  <c r="H9" i="3"/>
  <c r="G11" i="3"/>
  <c r="H11" i="3" s="1"/>
  <c r="H10" i="3"/>
  <c r="G12" i="3"/>
  <c r="G14" i="3" s="1"/>
  <c r="J9" i="3"/>
  <c r="I11" i="3"/>
  <c r="J11" i="3" s="1"/>
  <c r="C11" i="3"/>
  <c r="D9" i="3"/>
  <c r="F10" i="3"/>
  <c r="E12" i="3"/>
  <c r="D10" i="3"/>
  <c r="C12" i="3"/>
  <c r="D12" i="3" s="1"/>
  <c r="K24" i="2"/>
  <c r="J23" i="2"/>
  <c r="J24" i="2" s="1"/>
  <c r="J10" i="2"/>
  <c r="I12" i="2"/>
  <c r="J12" i="2" s="1"/>
  <c r="H10" i="2"/>
  <c r="G12" i="2"/>
  <c r="H12" i="2" s="1"/>
  <c r="F10" i="2"/>
  <c r="E12" i="2"/>
  <c r="F12" i="2" s="1"/>
  <c r="D10" i="2"/>
  <c r="C12" i="2"/>
  <c r="D12" i="2" s="1"/>
  <c r="J9" i="2"/>
  <c r="I11" i="2"/>
  <c r="H9" i="2"/>
  <c r="G11" i="2"/>
  <c r="H11" i="2" s="1"/>
  <c r="F9" i="2"/>
  <c r="E11" i="2"/>
  <c r="F11" i="2" s="1"/>
  <c r="D9" i="2"/>
  <c r="C11" i="2"/>
  <c r="I13" i="4" l="1"/>
  <c r="I15" i="4" s="1"/>
  <c r="I17" i="4" s="1"/>
  <c r="E14" i="4"/>
  <c r="E16" i="4" s="1"/>
  <c r="E18" i="4" s="1"/>
  <c r="G13" i="4"/>
  <c r="G15" i="4" s="1"/>
  <c r="G17" i="4" s="1"/>
  <c r="H12" i="4"/>
  <c r="I16" i="4"/>
  <c r="I18" i="4" s="1"/>
  <c r="J14" i="4"/>
  <c r="J16" i="4" s="1"/>
  <c r="J18" i="4" s="1"/>
  <c r="E13" i="4"/>
  <c r="D12" i="4"/>
  <c r="C14" i="4"/>
  <c r="C13" i="4"/>
  <c r="E13" i="3"/>
  <c r="F12" i="3"/>
  <c r="E14" i="3"/>
  <c r="G13" i="3"/>
  <c r="H12" i="3"/>
  <c r="D11" i="3"/>
  <c r="C13" i="3"/>
  <c r="C14" i="3"/>
  <c r="I14" i="3"/>
  <c r="I13" i="3"/>
  <c r="I14" i="2"/>
  <c r="G14" i="2"/>
  <c r="E14" i="2"/>
  <c r="C14" i="2"/>
  <c r="J11" i="2"/>
  <c r="I13" i="2"/>
  <c r="G13" i="2"/>
  <c r="E13" i="2"/>
  <c r="D11" i="2"/>
  <c r="C13" i="2"/>
  <c r="H13" i="4" l="1"/>
  <c r="H15" i="4" s="1"/>
  <c r="H17" i="4" s="1"/>
  <c r="F14" i="4"/>
  <c r="F16" i="4" s="1"/>
  <c r="F18" i="4" s="1"/>
  <c r="J13" i="4"/>
  <c r="J15" i="4" s="1"/>
  <c r="J17" i="4" s="1"/>
  <c r="D14" i="4"/>
  <c r="D16" i="4" s="1"/>
  <c r="D18" i="4" s="1"/>
  <c r="C16" i="4"/>
  <c r="C18" i="4" s="1"/>
  <c r="F13" i="4"/>
  <c r="F15" i="4" s="1"/>
  <c r="F17" i="4" s="1"/>
  <c r="E15" i="4"/>
  <c r="E17" i="4" s="1"/>
  <c r="C15" i="4"/>
  <c r="C17" i="4" s="1"/>
  <c r="D13" i="4"/>
  <c r="D15" i="4" s="1"/>
  <c r="D17" i="4" s="1"/>
  <c r="H14" i="4"/>
  <c r="H16" i="4" s="1"/>
  <c r="H18" i="4" s="1"/>
  <c r="G16" i="4"/>
  <c r="G18" i="4" s="1"/>
  <c r="C15" i="3"/>
  <c r="C17" i="3" s="1"/>
  <c r="D13" i="3"/>
  <c r="D15" i="3" s="1"/>
  <c r="D17" i="3" s="1"/>
  <c r="D14" i="3"/>
  <c r="D16" i="3" s="1"/>
  <c r="D18" i="3" s="1"/>
  <c r="C16" i="3"/>
  <c r="C18" i="3" s="1"/>
  <c r="E16" i="3"/>
  <c r="E18" i="3" s="1"/>
  <c r="F14" i="3"/>
  <c r="F16" i="3" s="1"/>
  <c r="F18" i="3" s="1"/>
  <c r="J13" i="3"/>
  <c r="J15" i="3" s="1"/>
  <c r="J17" i="3" s="1"/>
  <c r="I15" i="3"/>
  <c r="I17" i="3" s="1"/>
  <c r="H14" i="3"/>
  <c r="H16" i="3" s="1"/>
  <c r="H18" i="3" s="1"/>
  <c r="G16" i="3"/>
  <c r="G18" i="3" s="1"/>
  <c r="H13" i="3"/>
  <c r="H15" i="3" s="1"/>
  <c r="H17" i="3" s="1"/>
  <c r="G15" i="3"/>
  <c r="G17" i="3" s="1"/>
  <c r="F13" i="3"/>
  <c r="F15" i="3" s="1"/>
  <c r="F17" i="3" s="1"/>
  <c r="E15" i="3"/>
  <c r="E17" i="3" s="1"/>
  <c r="J14" i="3"/>
  <c r="J16" i="3" s="1"/>
  <c r="J18" i="3" s="1"/>
  <c r="I16" i="3"/>
  <c r="I18" i="3" s="1"/>
  <c r="H14" i="2"/>
  <c r="H16" i="2" s="1"/>
  <c r="H18" i="2" s="1"/>
  <c r="G16" i="2"/>
  <c r="G18" i="2" s="1"/>
  <c r="F14" i="2"/>
  <c r="F16" i="2" s="1"/>
  <c r="F18" i="2" s="1"/>
  <c r="E16" i="2"/>
  <c r="E18" i="2" s="1"/>
  <c r="J14" i="2"/>
  <c r="J16" i="2" s="1"/>
  <c r="J18" i="2" s="1"/>
  <c r="I16" i="2"/>
  <c r="I18" i="2" s="1"/>
  <c r="D14" i="2"/>
  <c r="D16" i="2" s="1"/>
  <c r="D18" i="2" s="1"/>
  <c r="C16" i="2"/>
  <c r="C18" i="2" s="1"/>
  <c r="F13" i="2"/>
  <c r="F15" i="2" s="1"/>
  <c r="F17" i="2" s="1"/>
  <c r="E15" i="2"/>
  <c r="E17" i="2" s="1"/>
  <c r="H13" i="2"/>
  <c r="H15" i="2" s="1"/>
  <c r="H17" i="2" s="1"/>
  <c r="G15" i="2"/>
  <c r="G17" i="2" s="1"/>
  <c r="J13" i="2"/>
  <c r="J15" i="2" s="1"/>
  <c r="J17" i="2" s="1"/>
  <c r="I15" i="2"/>
  <c r="I17" i="2" s="1"/>
  <c r="D13" i="2"/>
  <c r="D15" i="2" s="1"/>
  <c r="D17" i="2" s="1"/>
  <c r="C15" i="2"/>
  <c r="C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다은</author>
  </authors>
  <commentList>
    <comment ref="E21" authorId="0" shapeId="0" xr:uid="{785A7330-AE17-4AAD-BC18-9FC7A34A6277}">
      <text>
        <r>
          <rPr>
            <b/>
            <sz val="9"/>
            <color indexed="81"/>
            <rFont val="돋움"/>
            <family val="3"/>
            <charset val="129"/>
          </rPr>
          <t>다은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만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이상부터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성인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다은</author>
  </authors>
  <commentList>
    <comment ref="E21" authorId="0" shapeId="0" xr:uid="{727C017C-EEB0-49BA-8D5E-8A1F185091F0}">
      <text>
        <r>
          <rPr>
            <b/>
            <sz val="9"/>
            <color indexed="81"/>
            <rFont val="돋움"/>
            <family val="3"/>
            <charset val="129"/>
          </rPr>
          <t>다은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만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이상부터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성인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다은</author>
  </authors>
  <commentList>
    <comment ref="E21" authorId="0" shapeId="0" xr:uid="{B55BA50A-D4BF-4978-8F43-185571175CC5}">
      <text>
        <r>
          <rPr>
            <b/>
            <sz val="9"/>
            <color indexed="81"/>
            <rFont val="돋움"/>
            <family val="3"/>
            <charset val="129"/>
          </rPr>
          <t>다은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만</t>
        </r>
        <r>
          <rPr>
            <sz val="9"/>
            <color indexed="81"/>
            <rFont val="Tahoma"/>
            <family val="2"/>
          </rPr>
          <t xml:space="preserve"> 12</t>
        </r>
        <r>
          <rPr>
            <sz val="9"/>
            <color indexed="81"/>
            <rFont val="돋움"/>
            <family val="3"/>
            <charset val="129"/>
          </rPr>
          <t>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이상부터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성인</t>
        </r>
      </text>
    </comment>
  </commentList>
</comments>
</file>

<file path=xl/sharedStrings.xml><?xml version="1.0" encoding="utf-8"?>
<sst xmlns="http://schemas.openxmlformats.org/spreadsheetml/2006/main" count="361" uniqueCount="122">
  <si>
    <t>구분</t>
    <phoneticPr fontId="2" type="noConversion"/>
  </si>
  <si>
    <t>기준 환율</t>
    <phoneticPr fontId="2" type="noConversion"/>
  </si>
  <si>
    <t>* 알선 수수료 13%</t>
    <phoneticPr fontId="2" type="noConversion"/>
  </si>
  <si>
    <t>기준일 : 26026.06.27</t>
    <phoneticPr fontId="2" type="noConversion"/>
  </si>
  <si>
    <t>스탠다드</t>
    <phoneticPr fontId="2" type="noConversion"/>
  </si>
  <si>
    <t>슈페리어 워터파크 뷰</t>
    <phoneticPr fontId="2" type="noConversion"/>
  </si>
  <si>
    <t>디럭스</t>
    <phoneticPr fontId="2" type="noConversion"/>
  </si>
  <si>
    <t>로얄클럽</t>
    <phoneticPr fontId="2" type="noConversion"/>
  </si>
  <si>
    <t>실버패스 공급가</t>
    <phoneticPr fontId="2" type="noConversion"/>
  </si>
  <si>
    <t>USD</t>
    <phoneticPr fontId="2" type="noConversion"/>
  </si>
  <si>
    <t>KRW</t>
    <phoneticPr fontId="2" type="noConversion"/>
  </si>
  <si>
    <t>통화구분</t>
    <phoneticPr fontId="2" type="noConversion"/>
  </si>
  <si>
    <t>PIC 공급가 및 가격표 (1객실 2인 기준, 2박 이상 예약 필수)</t>
    <phoneticPr fontId="2" type="noConversion"/>
  </si>
  <si>
    <t>골드패스 공급가</t>
    <phoneticPr fontId="2" type="noConversion"/>
  </si>
  <si>
    <t>실버패스</t>
    <phoneticPr fontId="2" type="noConversion"/>
  </si>
  <si>
    <t>골드패스</t>
    <phoneticPr fontId="2" type="noConversion"/>
  </si>
  <si>
    <t>성인</t>
    <phoneticPr fontId="2" type="noConversion"/>
  </si>
  <si>
    <t>소인</t>
    <phoneticPr fontId="2" type="noConversion"/>
  </si>
  <si>
    <t>룸 온리 공급가(USD)</t>
    <phoneticPr fontId="2" type="noConversion"/>
  </si>
  <si>
    <t>엑스트라베드</t>
    <phoneticPr fontId="2" type="noConversion"/>
  </si>
  <si>
    <t>실버패스 알선수수료(순매출)</t>
    <phoneticPr fontId="2" type="noConversion"/>
  </si>
  <si>
    <t>골드패스 알선수수료(순매출)</t>
    <phoneticPr fontId="2" type="noConversion"/>
  </si>
  <si>
    <t>실버패스 부가세(순매출*10%)</t>
    <phoneticPr fontId="2" type="noConversion"/>
  </si>
  <si>
    <t>골드패스 부가세(순매출*10%)</t>
    <phoneticPr fontId="2" type="noConversion"/>
  </si>
  <si>
    <t>실버패스 1인당 영업이익</t>
    <phoneticPr fontId="2" type="noConversion"/>
  </si>
  <si>
    <t>골드패스 1인당 영업이익</t>
    <phoneticPr fontId="2" type="noConversion"/>
  </si>
  <si>
    <t>실버패스 결제수수료(평균 3%)</t>
    <phoneticPr fontId="2" type="noConversion"/>
  </si>
  <si>
    <t>골드패스 결제수수료(평균 3%)</t>
    <phoneticPr fontId="2" type="noConversion"/>
  </si>
  <si>
    <t>추가금</t>
    <phoneticPr fontId="2" type="noConversion"/>
  </si>
  <si>
    <t>공급가</t>
    <phoneticPr fontId="2" type="noConversion"/>
  </si>
  <si>
    <t>알선수수료</t>
    <phoneticPr fontId="2" type="noConversion"/>
  </si>
  <si>
    <t>판매가</t>
    <phoneticPr fontId="2" type="noConversion"/>
  </si>
  <si>
    <t>아동</t>
    <phoneticPr fontId="2" type="noConversion"/>
  </si>
  <si>
    <t>인원추가 판매가</t>
    <phoneticPr fontId="2" type="noConversion"/>
  </si>
  <si>
    <t>괌 객실은 2+2까지 허용</t>
    <phoneticPr fontId="2" type="noConversion"/>
  </si>
  <si>
    <t>1객실 2명 기준 성인 두명+성인 한명 추가 할 경우 엑스트라베드+성인 밀플랜 추가</t>
    <phoneticPr fontId="2" type="noConversion"/>
  </si>
  <si>
    <t>PIC 공급가 및 가격표 (1객실 성인 2인 기준, 2박 이상 예약 필수)</t>
    <phoneticPr fontId="2" type="noConversion"/>
  </si>
  <si>
    <t>Booking Code</t>
  </si>
  <si>
    <t>ROOM RATES 2026.04.01 ~ 09.30</t>
  </si>
  <si>
    <t>Booking Duration</t>
  </si>
  <si>
    <t>2026-04-07 ~ 2026-09-29</t>
  </si>
  <si>
    <t>Rate Policy</t>
  </si>
  <si>
    <t>Check in base</t>
  </si>
  <si>
    <t>Minimum Stay</t>
  </si>
  <si>
    <t>2 Night</t>
  </si>
  <si>
    <t>Meal</t>
  </si>
  <si>
    <t>Room Only(Not Include Breakfast)</t>
  </si>
  <si>
    <t>Age Policy</t>
  </si>
  <si>
    <t>Infant: 0 ~ 1</t>
  </si>
  <si>
    <t>Child: 2 ~ 11</t>
  </si>
  <si>
    <t>Seasonality</t>
  </si>
  <si>
    <t>Seasonality Period</t>
  </si>
  <si>
    <t>RoomType</t>
  </si>
  <si>
    <t>Rate</t>
  </si>
  <si>
    <t>Extra Bed</t>
  </si>
  <si>
    <t>Remark</t>
  </si>
  <si>
    <t>ADT</t>
  </si>
  <si>
    <t>CHD</t>
  </si>
  <si>
    <t>Off</t>
  </si>
  <si>
    <t>2026-04-01 ~ 2026-04-30
2026-05-04 ~ 2026-05-21
2026-05-25 ~ 2026-07-23
2026-08-22 ~ 2026-09-22
2026-09-27 ~ 2026-09-30</t>
  </si>
  <si>
    <t>Standard</t>
  </si>
  <si>
    <t>$ 104</t>
  </si>
  <si>
    <t>$ 52</t>
  </si>
  <si>
    <t>$ 50</t>
  </si>
  <si>
    <t>Superior</t>
  </si>
  <si>
    <t>$ 205</t>
  </si>
  <si>
    <t>Superior Water Park view</t>
  </si>
  <si>
    <t>$ 210</t>
  </si>
  <si>
    <t>Superior Plus</t>
  </si>
  <si>
    <t>Deluxe</t>
  </si>
  <si>
    <t>Siheky Kids Room</t>
  </si>
  <si>
    <t>$ 280</t>
  </si>
  <si>
    <t>Royal Club</t>
  </si>
  <si>
    <t>Royal Club Premium</t>
  </si>
  <si>
    <t>$ 300</t>
  </si>
  <si>
    <t>Royal Club Suite</t>
  </si>
  <si>
    <t>Royal Club Executive Suite</t>
  </si>
  <si>
    <t>Shoulder 1</t>
  </si>
  <si>
    <t>2026-05-01 ~ 2026-05-03
2026-05-22 ~ 2026-05-24
2026-07-24 ~ 2026-08-21</t>
  </si>
  <si>
    <t>$ 65</t>
  </si>
  <si>
    <t>$ 235</t>
  </si>
  <si>
    <t>$ 240</t>
  </si>
  <si>
    <t>On</t>
  </si>
  <si>
    <t>2026-09-23 ~ 2026-09-26</t>
  </si>
  <si>
    <t>$ 80</t>
  </si>
  <si>
    <t>$ 295</t>
  </si>
  <si>
    <t>$ 305</t>
  </si>
  <si>
    <t>Cancellation</t>
  </si>
  <si>
    <t>Cancellation Policy</t>
  </si>
  <si>
    <t>5 days prior before 00:00 cancel : Room Rate 1Nights</t>
  </si>
  <si>
    <t>12 days prior cancel : Room Rate 1Nights</t>
  </si>
  <si>
    <t>Any cancellations or no shows on the day of the guests’ arrival date will incur a full night charge.</t>
  </si>
  <si>
    <t>Meal Remark</t>
  </si>
  <si>
    <t>💳 Gold Pass :
(per night)
ADT $104 / CHD (2-11y) $52
⭐ Patterns for other cases :
(per night)
ADT $52 / CHD (2-11y) $26
💳 Silver Pass :
(per night)
ADT $29 / CHD (2-11y) $15</t>
  </si>
  <si>
    <t>E/B Remark</t>
  </si>
  <si>
    <t>🌴 Extra Bed :
(per night / without B/F)
OFF $50 / SHD $65 / ON $80</t>
  </si>
  <si>
    <t xml:space="preserve">👨‍👩‍👧 Capacity 
✔ 2A+2C
Gold card for two adults
✔ 2A+3C
Gold card for two adults + Gold card for one child + Extra bed (optional)
✔ 3A+2C
Gold card for 3 adults + extra bed (required)
✔ 1A+3C
Gold card for one adults+ Gold card for one child + Extra bed (optional)
👩‍👩‍👦👩‍👩‍👧 Connecting room :
(per night / per unit)
$30
</t>
  </si>
  <si>
    <t>기준환율 바꾸면 판매가 및 공급가자동으로 바뀜</t>
    <phoneticPr fontId="2" type="noConversion"/>
  </si>
  <si>
    <t>기준환율 바꾸면 판매가 및 공급가 자동으로 바뀜</t>
    <phoneticPr fontId="2" type="noConversion"/>
  </si>
  <si>
    <t>https://hotel.zeushub.net/rateTable/a0fd0d35ea0687c265aecfa1cd5e0339/table?hid=2</t>
  </si>
  <si>
    <t>실버패스 소비자가(2인 기준)</t>
    <phoneticPr fontId="2" type="noConversion"/>
  </si>
  <si>
    <t>골드패스 소비자가(2인 기준)</t>
    <phoneticPr fontId="2" type="noConversion"/>
  </si>
  <si>
    <t>2026-04-01 ~ 2026-04-30
2026-05-04 ~ 2026-05-21
2026-05-25 ~ 2026-07-23
2026-08-22 ~ 2026-09-22
2026-09-27 ~ 2026-09-30</t>
    <phoneticPr fontId="2" type="noConversion"/>
  </si>
  <si>
    <t>2026-05-01 ~ 2026-05-03
2026-05-22 ~ 2026-05-24
2026-07-24 ~ 2026-08-21</t>
    <phoneticPr fontId="2" type="noConversion"/>
  </si>
  <si>
    <t>2026-07-24 ~ 2026-08-21</t>
    <phoneticPr fontId="2" type="noConversion"/>
  </si>
  <si>
    <t>2026-09-23 ~ 2026-09-26</t>
    <phoneticPr fontId="2" type="noConversion"/>
  </si>
  <si>
    <t>$ 175</t>
  </si>
  <si>
    <t>$ 200</t>
  </si>
  <si>
    <t>$ 255</t>
  </si>
  <si>
    <t>$ 275</t>
  </si>
  <si>
    <t>$ 315</t>
  </si>
  <si>
    <t>$ 615</t>
  </si>
  <si>
    <t>$ 230</t>
  </si>
  <si>
    <t>$ 325</t>
  </si>
  <si>
    <t>$ 365</t>
  </si>
  <si>
    <t>$ 715</t>
  </si>
  <si>
    <t>$ 265</t>
  </si>
  <si>
    <t>$ 290</t>
  </si>
  <si>
    <t>$ 355</t>
  </si>
  <si>
    <t>$ 385</t>
  </si>
  <si>
    <t>$ 405</t>
  </si>
  <si>
    <t>$ 1215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</si>
</sst>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1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b/>
      <sz val="15"/>
      <color rgb="FF000000"/>
      <name val="Calibri"/>
      <family val="2"/>
    </font>
    <font>
      <sz val="15"/>
      <color rgb="FF000000"/>
      <name val="Calibri"/>
      <family val="2"/>
    </font>
    <font>
      <b/>
      <sz val="16"/>
      <color theme="1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1D1D1"/>
        <bgColor rgb="FFD1D1D1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41" fontId="0" fillId="0" borderId="14" xfId="0" applyNumberFormat="1" applyBorder="1" applyAlignment="1">
      <alignment horizontal="center" vertical="center"/>
    </xf>
    <xf numFmtId="41" fontId="0" fillId="0" borderId="16" xfId="1" applyFont="1" applyBorder="1" applyAlignment="1">
      <alignment horizontal="center" vertical="center"/>
    </xf>
    <xf numFmtId="41" fontId="0" fillId="0" borderId="1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41" fontId="0" fillId="0" borderId="12" xfId="0" applyNumberFormat="1" applyBorder="1">
      <alignment vertical="center"/>
    </xf>
    <xf numFmtId="41" fontId="0" fillId="0" borderId="10" xfId="0" applyNumberFormat="1" applyBorder="1">
      <alignment vertical="center"/>
    </xf>
    <xf numFmtId="0" fontId="3" fillId="3" borderId="15" xfId="0" applyFont="1" applyFill="1" applyBorder="1" applyAlignment="1">
      <alignment horizontal="center" vertical="center"/>
    </xf>
    <xf numFmtId="41" fontId="3" fillId="7" borderId="12" xfId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41" fontId="3" fillId="0" borderId="14" xfId="1" applyFont="1" applyBorder="1" applyAlignment="1">
      <alignment horizontal="center" vertical="center"/>
    </xf>
    <xf numFmtId="41" fontId="0" fillId="0" borderId="20" xfId="1" applyFont="1" applyBorder="1" applyAlignment="1">
      <alignment horizontal="center" vertical="center"/>
    </xf>
    <xf numFmtId="41" fontId="0" fillId="0" borderId="20" xfId="0" applyNumberFormat="1" applyBorder="1">
      <alignment vertical="center"/>
    </xf>
    <xf numFmtId="41" fontId="0" fillId="0" borderId="31" xfId="0" applyNumberFormat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41" fontId="0" fillId="0" borderId="13" xfId="0" applyNumberFormat="1" applyBorder="1">
      <alignment vertical="center"/>
    </xf>
    <xf numFmtId="176" fontId="0" fillId="0" borderId="13" xfId="0" applyNumberFormat="1" applyBorder="1">
      <alignment vertical="center"/>
    </xf>
    <xf numFmtId="41" fontId="3" fillId="0" borderId="13" xfId="0" applyNumberFormat="1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41" fontId="0" fillId="0" borderId="14" xfId="0" applyNumberFormat="1" applyBorder="1">
      <alignment vertical="center"/>
    </xf>
    <xf numFmtId="176" fontId="0" fillId="0" borderId="14" xfId="0" applyNumberFormat="1" applyBorder="1">
      <alignment vertical="center"/>
    </xf>
    <xf numFmtId="41" fontId="3" fillId="0" borderId="14" xfId="0" applyNumberFormat="1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41" fontId="3" fillId="0" borderId="8" xfId="0" applyNumberFormat="1" applyFont="1" applyBorder="1">
      <alignment vertical="center"/>
    </xf>
    <xf numFmtId="41" fontId="3" fillId="0" borderId="9" xfId="0" applyNumberFormat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  <xf numFmtId="41" fontId="0" fillId="0" borderId="8" xfId="0" applyNumberFormat="1" applyBorder="1" applyAlignment="1">
      <alignment horizontal="center" vertical="center"/>
    </xf>
    <xf numFmtId="41" fontId="0" fillId="0" borderId="13" xfId="0" applyNumberFormat="1" applyBorder="1" applyAlignment="1">
      <alignment horizontal="right" vertical="center"/>
    </xf>
    <xf numFmtId="176" fontId="0" fillId="0" borderId="13" xfId="0" applyNumberFormat="1" applyBorder="1" applyAlignment="1">
      <alignment horizontal="right" vertical="center"/>
    </xf>
    <xf numFmtId="41" fontId="0" fillId="0" borderId="14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41" fontId="3" fillId="0" borderId="13" xfId="0" applyNumberFormat="1" applyFont="1" applyBorder="1" applyAlignment="1">
      <alignment horizontal="right" vertical="center"/>
    </xf>
    <xf numFmtId="41" fontId="3" fillId="0" borderId="14" xfId="0" applyNumberFormat="1" applyFont="1" applyBorder="1" applyAlignment="1">
      <alignment horizontal="right" vertical="center"/>
    </xf>
    <xf numFmtId="41" fontId="3" fillId="0" borderId="8" xfId="0" applyNumberFormat="1" applyFont="1" applyBorder="1" applyAlignment="1">
      <alignment horizontal="right" vertical="center"/>
    </xf>
    <xf numFmtId="41" fontId="3" fillId="0" borderId="9" xfId="0" applyNumberFormat="1" applyFont="1" applyBorder="1" applyAlignment="1">
      <alignment horizontal="right" vertical="center"/>
    </xf>
    <xf numFmtId="0" fontId="8" fillId="9" borderId="3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vertical="center" wrapText="1"/>
    </xf>
    <xf numFmtId="0" fontId="9" fillId="0" borderId="32" xfId="0" applyFont="1" applyBorder="1" applyAlignment="1">
      <alignment horizontal="right" vertical="center" wrapText="1"/>
    </xf>
    <xf numFmtId="0" fontId="9" fillId="2" borderId="32" xfId="0" applyFont="1" applyFill="1" applyBorder="1" applyAlignment="1">
      <alignment vertical="center" wrapText="1"/>
    </xf>
    <xf numFmtId="0" fontId="0" fillId="0" borderId="0" xfId="0" applyAlignment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9" fillId="0" borderId="32" xfId="0" applyFont="1" applyBorder="1" applyAlignment="1">
      <alignment vertical="center" wrapText="1"/>
    </xf>
    <xf numFmtId="0" fontId="0" fillId="0" borderId="0" xfId="0" applyAlignment="1">
      <alignment wrapText="1"/>
    </xf>
    <xf numFmtId="0" fontId="8" fillId="9" borderId="3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0</xdr:row>
      <xdr:rowOff>361950</xdr:rowOff>
    </xdr:from>
    <xdr:to>
      <xdr:col>21</xdr:col>
      <xdr:colOff>9525</xdr:colOff>
      <xdr:row>21</xdr:row>
      <xdr:rowOff>70388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4EBF732-E3BB-4931-17B1-BF0AF69EAA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9658"/>
        <a:stretch>
          <a:fillRect/>
        </a:stretch>
      </xdr:blipFill>
      <xdr:spPr>
        <a:xfrm>
          <a:off x="11649075" y="361950"/>
          <a:ext cx="5419725" cy="61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76201</xdr:colOff>
      <xdr:row>0</xdr:row>
      <xdr:rowOff>361950</xdr:rowOff>
    </xdr:from>
    <xdr:to>
      <xdr:col>20</xdr:col>
      <xdr:colOff>15525</xdr:colOff>
      <xdr:row>25</xdr:row>
      <xdr:rowOff>134470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8FC82F00-773A-4A9B-B52E-1A8BCE09E4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9658"/>
        <a:stretch>
          <a:fillRect/>
        </a:stretch>
      </xdr:blipFill>
      <xdr:spPr>
        <a:xfrm>
          <a:off x="11864789" y="361950"/>
          <a:ext cx="4724236" cy="68546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0</xdr:row>
      <xdr:rowOff>361950</xdr:rowOff>
    </xdr:from>
    <xdr:to>
      <xdr:col>19</xdr:col>
      <xdr:colOff>504264</xdr:colOff>
      <xdr:row>25</xdr:row>
      <xdr:rowOff>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1563A2B4-A543-458C-AAF9-DE083D513A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9658"/>
        <a:stretch>
          <a:fillRect/>
        </a:stretch>
      </xdr:blipFill>
      <xdr:spPr>
        <a:xfrm>
          <a:off x="11819965" y="361950"/>
          <a:ext cx="4529417" cy="6720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D037C-ED12-4934-92BC-9CA0EAFB1BB8}">
  <dimension ref="A1:I51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L14" sqref="L14"/>
    </sheetView>
  </sheetViews>
  <sheetFormatPr defaultRowHeight="16.5" x14ac:dyDescent="0.3"/>
  <cols>
    <col min="1" max="1" width="26.5" style="56" bestFit="1" customWidth="1"/>
    <col min="2" max="2" width="36.125" style="56" bestFit="1" customWidth="1"/>
    <col min="3" max="3" width="37.625" style="56" bestFit="1" customWidth="1"/>
    <col min="4" max="4" width="9.625" style="56" bestFit="1" customWidth="1"/>
    <col min="5" max="5" width="8.125" style="56" bestFit="1" customWidth="1"/>
    <col min="6" max="6" width="8" style="56" bestFit="1" customWidth="1"/>
    <col min="7" max="7" width="16.5" style="56" bestFit="1" customWidth="1"/>
    <col min="8" max="8" width="12.25" style="56" bestFit="1" customWidth="1"/>
    <col min="9" max="16384" width="9" style="56"/>
  </cols>
  <sheetData>
    <row r="1" spans="1:9" ht="19.5" x14ac:dyDescent="0.3">
      <c r="A1" s="51" t="s">
        <v>37</v>
      </c>
      <c r="B1" s="87" t="s">
        <v>38</v>
      </c>
      <c r="C1" s="86"/>
      <c r="D1" s="86"/>
      <c r="E1" s="86"/>
      <c r="F1" s="86"/>
      <c r="G1" s="86"/>
      <c r="H1" s="86"/>
    </row>
    <row r="2" spans="1:9" ht="19.5" x14ac:dyDescent="0.3">
      <c r="A2" s="51" t="s">
        <v>39</v>
      </c>
      <c r="B2" s="86" t="s">
        <v>40</v>
      </c>
      <c r="C2" s="86"/>
      <c r="D2" s="86"/>
      <c r="E2" s="86"/>
      <c r="F2" s="86"/>
      <c r="G2" s="86"/>
      <c r="H2" s="86"/>
      <c r="I2" s="56" t="s">
        <v>99</v>
      </c>
    </row>
    <row r="3" spans="1:9" ht="19.5" x14ac:dyDescent="0.3">
      <c r="A3" s="51" t="s">
        <v>41</v>
      </c>
      <c r="B3" s="86" t="s">
        <v>42</v>
      </c>
      <c r="C3" s="86"/>
      <c r="D3" s="86"/>
      <c r="E3" s="86"/>
      <c r="F3" s="86"/>
      <c r="G3" s="86"/>
      <c r="H3" s="86"/>
    </row>
    <row r="4" spans="1:9" ht="19.5" x14ac:dyDescent="0.3">
      <c r="A4" s="51" t="s">
        <v>43</v>
      </c>
      <c r="B4" s="86" t="s">
        <v>44</v>
      </c>
      <c r="C4" s="86"/>
      <c r="D4" s="86"/>
      <c r="E4" s="86"/>
      <c r="F4" s="86"/>
      <c r="G4" s="86"/>
      <c r="H4" s="86"/>
    </row>
    <row r="5" spans="1:9" ht="19.5" x14ac:dyDescent="0.3">
      <c r="A5" s="51" t="s">
        <v>45</v>
      </c>
      <c r="B5" s="86" t="s">
        <v>46</v>
      </c>
      <c r="C5" s="86"/>
      <c r="D5" s="86"/>
      <c r="E5" s="86"/>
      <c r="F5" s="86"/>
      <c r="G5" s="86"/>
      <c r="H5" s="86"/>
    </row>
    <row r="6" spans="1:9" ht="19.5" x14ac:dyDescent="0.3">
      <c r="A6" s="84" t="s">
        <v>47</v>
      </c>
      <c r="B6" s="86" t="s">
        <v>48</v>
      </c>
      <c r="C6" s="86"/>
      <c r="D6" s="86"/>
      <c r="E6" s="86"/>
      <c r="F6" s="86"/>
      <c r="G6" s="86"/>
      <c r="H6" s="86"/>
    </row>
    <row r="7" spans="1:9" ht="19.5" x14ac:dyDescent="0.3">
      <c r="A7" s="84"/>
      <c r="B7" s="86" t="s">
        <v>49</v>
      </c>
      <c r="C7" s="86"/>
      <c r="D7" s="86"/>
      <c r="E7" s="86"/>
      <c r="F7" s="86"/>
      <c r="G7" s="86"/>
      <c r="H7" s="86"/>
    </row>
    <row r="8" spans="1:9" x14ac:dyDescent="0.3">
      <c r="A8" s="83"/>
      <c r="B8" s="83"/>
      <c r="C8" s="83"/>
      <c r="D8" s="83"/>
      <c r="E8" s="83"/>
      <c r="F8" s="83"/>
      <c r="G8" s="83"/>
      <c r="H8" s="83"/>
    </row>
    <row r="9" spans="1:9" ht="19.5" x14ac:dyDescent="0.3">
      <c r="A9" s="84" t="s">
        <v>50</v>
      </c>
      <c r="B9" s="84" t="s">
        <v>51</v>
      </c>
      <c r="C9" s="84" t="s">
        <v>52</v>
      </c>
      <c r="D9" s="84" t="s">
        <v>53</v>
      </c>
      <c r="E9" s="84" t="s">
        <v>45</v>
      </c>
      <c r="F9" s="84"/>
      <c r="G9" s="84" t="s">
        <v>54</v>
      </c>
      <c r="H9" s="84" t="s">
        <v>55</v>
      </c>
    </row>
    <row r="10" spans="1:9" ht="19.5" x14ac:dyDescent="0.3">
      <c r="A10" s="84"/>
      <c r="B10" s="84"/>
      <c r="C10" s="84"/>
      <c r="D10" s="84"/>
      <c r="E10" s="51" t="s">
        <v>56</v>
      </c>
      <c r="F10" s="51" t="s">
        <v>57</v>
      </c>
      <c r="G10" s="84"/>
      <c r="H10" s="84"/>
    </row>
    <row r="11" spans="1:9" ht="19.5" x14ac:dyDescent="0.3">
      <c r="A11" s="85" t="s">
        <v>58</v>
      </c>
      <c r="B11" s="85" t="s">
        <v>102</v>
      </c>
      <c r="C11" s="55" t="s">
        <v>60</v>
      </c>
      <c r="D11" s="54" t="s">
        <v>106</v>
      </c>
      <c r="E11" s="54" t="s">
        <v>61</v>
      </c>
      <c r="F11" s="54" t="s">
        <v>62</v>
      </c>
      <c r="G11" s="54" t="s">
        <v>63</v>
      </c>
      <c r="H11" s="53"/>
    </row>
    <row r="12" spans="1:9" ht="19.5" x14ac:dyDescent="0.3">
      <c r="A12" s="85"/>
      <c r="B12" s="85"/>
      <c r="C12" s="53" t="s">
        <v>64</v>
      </c>
      <c r="D12" s="54" t="s">
        <v>107</v>
      </c>
      <c r="E12" s="54" t="s">
        <v>61</v>
      </c>
      <c r="F12" s="54" t="s">
        <v>62</v>
      </c>
      <c r="G12" s="54" t="s">
        <v>63</v>
      </c>
      <c r="H12" s="53"/>
    </row>
    <row r="13" spans="1:9" ht="19.5" x14ac:dyDescent="0.3">
      <c r="A13" s="85"/>
      <c r="B13" s="85"/>
      <c r="C13" s="55" t="s">
        <v>66</v>
      </c>
      <c r="D13" s="54" t="s">
        <v>65</v>
      </c>
      <c r="E13" s="54" t="s">
        <v>61</v>
      </c>
      <c r="F13" s="54" t="s">
        <v>62</v>
      </c>
      <c r="G13" s="54" t="s">
        <v>63</v>
      </c>
      <c r="H13" s="53"/>
    </row>
    <row r="14" spans="1:9" ht="19.5" x14ac:dyDescent="0.3">
      <c r="A14" s="85"/>
      <c r="B14" s="85"/>
      <c r="C14" s="53" t="s">
        <v>68</v>
      </c>
      <c r="D14" s="54" t="s">
        <v>67</v>
      </c>
      <c r="E14" s="54" t="s">
        <v>61</v>
      </c>
      <c r="F14" s="54" t="s">
        <v>62</v>
      </c>
      <c r="G14" s="54" t="s">
        <v>63</v>
      </c>
      <c r="H14" s="53"/>
    </row>
    <row r="15" spans="1:9" ht="19.5" x14ac:dyDescent="0.3">
      <c r="A15" s="85"/>
      <c r="B15" s="85"/>
      <c r="C15" s="55" t="s">
        <v>69</v>
      </c>
      <c r="D15" s="54" t="s">
        <v>108</v>
      </c>
      <c r="E15" s="54" t="s">
        <v>61</v>
      </c>
      <c r="F15" s="54" t="s">
        <v>62</v>
      </c>
      <c r="G15" s="54" t="s">
        <v>63</v>
      </c>
      <c r="H15" s="53"/>
    </row>
    <row r="16" spans="1:9" ht="19.5" x14ac:dyDescent="0.3">
      <c r="A16" s="85"/>
      <c r="B16" s="85"/>
      <c r="C16" s="53" t="s">
        <v>70</v>
      </c>
      <c r="D16" s="54" t="s">
        <v>109</v>
      </c>
      <c r="E16" s="54" t="s">
        <v>61</v>
      </c>
      <c r="F16" s="54" t="s">
        <v>62</v>
      </c>
      <c r="G16" s="54" t="s">
        <v>63</v>
      </c>
      <c r="H16" s="53"/>
    </row>
    <row r="17" spans="1:8" ht="19.5" x14ac:dyDescent="0.3">
      <c r="A17" s="85"/>
      <c r="B17" s="85"/>
      <c r="C17" s="55" t="s">
        <v>72</v>
      </c>
      <c r="D17" s="54" t="s">
        <v>109</v>
      </c>
      <c r="E17" s="54" t="s">
        <v>61</v>
      </c>
      <c r="F17" s="54" t="s">
        <v>62</v>
      </c>
      <c r="G17" s="54" t="s">
        <v>63</v>
      </c>
      <c r="H17" s="53"/>
    </row>
    <row r="18" spans="1:8" ht="19.5" x14ac:dyDescent="0.3">
      <c r="A18" s="85"/>
      <c r="B18" s="85"/>
      <c r="C18" s="53" t="s">
        <v>73</v>
      </c>
      <c r="D18" s="54" t="s">
        <v>85</v>
      </c>
      <c r="E18" s="54" t="s">
        <v>61</v>
      </c>
      <c r="F18" s="54" t="s">
        <v>62</v>
      </c>
      <c r="G18" s="54" t="s">
        <v>63</v>
      </c>
      <c r="H18" s="53"/>
    </row>
    <row r="19" spans="1:8" ht="19.5" x14ac:dyDescent="0.3">
      <c r="A19" s="85"/>
      <c r="B19" s="85"/>
      <c r="C19" s="53" t="s">
        <v>75</v>
      </c>
      <c r="D19" s="54" t="s">
        <v>110</v>
      </c>
      <c r="E19" s="54" t="s">
        <v>61</v>
      </c>
      <c r="F19" s="54" t="s">
        <v>62</v>
      </c>
      <c r="G19" s="54" t="s">
        <v>63</v>
      </c>
      <c r="H19" s="53"/>
    </row>
    <row r="20" spans="1:8" ht="19.5" x14ac:dyDescent="0.3">
      <c r="A20" s="85"/>
      <c r="B20" s="85"/>
      <c r="C20" s="53" t="s">
        <v>76</v>
      </c>
      <c r="D20" s="54" t="s">
        <v>111</v>
      </c>
      <c r="E20" s="54" t="s">
        <v>61</v>
      </c>
      <c r="F20" s="54" t="s">
        <v>62</v>
      </c>
      <c r="G20" s="54" t="s">
        <v>63</v>
      </c>
      <c r="H20" s="53"/>
    </row>
    <row r="21" spans="1:8" ht="19.5" x14ac:dyDescent="0.3">
      <c r="A21" s="85" t="s">
        <v>77</v>
      </c>
      <c r="B21" s="85" t="s">
        <v>103</v>
      </c>
      <c r="C21" s="55" t="s">
        <v>60</v>
      </c>
      <c r="D21" s="54" t="s">
        <v>65</v>
      </c>
      <c r="E21" s="54" t="s">
        <v>61</v>
      </c>
      <c r="F21" s="54" t="s">
        <v>62</v>
      </c>
      <c r="G21" s="54" t="s">
        <v>79</v>
      </c>
      <c r="H21" s="53"/>
    </row>
    <row r="22" spans="1:8" ht="19.5" x14ac:dyDescent="0.3">
      <c r="A22" s="85"/>
      <c r="B22" s="85"/>
      <c r="C22" s="53" t="s">
        <v>64</v>
      </c>
      <c r="D22" s="54" t="s">
        <v>112</v>
      </c>
      <c r="E22" s="54" t="s">
        <v>61</v>
      </c>
      <c r="F22" s="54" t="s">
        <v>62</v>
      </c>
      <c r="G22" s="54" t="s">
        <v>79</v>
      </c>
      <c r="H22" s="53"/>
    </row>
    <row r="23" spans="1:8" ht="19.5" x14ac:dyDescent="0.3">
      <c r="A23" s="85"/>
      <c r="B23" s="85"/>
      <c r="C23" s="55" t="s">
        <v>66</v>
      </c>
      <c r="D23" s="54" t="s">
        <v>80</v>
      </c>
      <c r="E23" s="54" t="s">
        <v>61</v>
      </c>
      <c r="F23" s="54" t="s">
        <v>62</v>
      </c>
      <c r="G23" s="54" t="s">
        <v>79</v>
      </c>
      <c r="H23" s="53"/>
    </row>
    <row r="24" spans="1:8" ht="19.5" x14ac:dyDescent="0.3">
      <c r="A24" s="85"/>
      <c r="B24" s="85"/>
      <c r="C24" s="53" t="s">
        <v>68</v>
      </c>
      <c r="D24" s="54" t="s">
        <v>81</v>
      </c>
      <c r="E24" s="54" t="s">
        <v>61</v>
      </c>
      <c r="F24" s="54" t="s">
        <v>62</v>
      </c>
      <c r="G24" s="54" t="s">
        <v>79</v>
      </c>
      <c r="H24" s="53"/>
    </row>
    <row r="25" spans="1:8" ht="19.5" x14ac:dyDescent="0.3">
      <c r="A25" s="85"/>
      <c r="B25" s="85"/>
      <c r="C25" s="55" t="s">
        <v>69</v>
      </c>
      <c r="D25" s="54" t="s">
        <v>71</v>
      </c>
      <c r="E25" s="54" t="s">
        <v>61</v>
      </c>
      <c r="F25" s="54" t="s">
        <v>62</v>
      </c>
      <c r="G25" s="54" t="s">
        <v>79</v>
      </c>
      <c r="H25" s="53"/>
    </row>
    <row r="26" spans="1:8" ht="19.5" x14ac:dyDescent="0.3">
      <c r="A26" s="85"/>
      <c r="B26" s="85"/>
      <c r="C26" s="53" t="s">
        <v>70</v>
      </c>
      <c r="D26" s="54" t="s">
        <v>86</v>
      </c>
      <c r="E26" s="54" t="s">
        <v>61</v>
      </c>
      <c r="F26" s="54" t="s">
        <v>62</v>
      </c>
      <c r="G26" s="54" t="s">
        <v>79</v>
      </c>
      <c r="H26" s="53"/>
    </row>
    <row r="27" spans="1:8" ht="19.5" x14ac:dyDescent="0.3">
      <c r="A27" s="85"/>
      <c r="B27" s="85"/>
      <c r="C27" s="55" t="s">
        <v>72</v>
      </c>
      <c r="D27" s="54" t="s">
        <v>86</v>
      </c>
      <c r="E27" s="54" t="s">
        <v>61</v>
      </c>
      <c r="F27" s="54" t="s">
        <v>62</v>
      </c>
      <c r="G27" s="54" t="s">
        <v>79</v>
      </c>
      <c r="H27" s="53"/>
    </row>
    <row r="28" spans="1:8" ht="19.5" x14ac:dyDescent="0.3">
      <c r="A28" s="85"/>
      <c r="B28" s="85"/>
      <c r="C28" s="53" t="s">
        <v>73</v>
      </c>
      <c r="D28" s="54" t="s">
        <v>113</v>
      </c>
      <c r="E28" s="54" t="s">
        <v>61</v>
      </c>
      <c r="F28" s="54" t="s">
        <v>62</v>
      </c>
      <c r="G28" s="54" t="s">
        <v>79</v>
      </c>
      <c r="H28" s="53"/>
    </row>
    <row r="29" spans="1:8" ht="19.5" x14ac:dyDescent="0.3">
      <c r="A29" s="85"/>
      <c r="B29" s="85"/>
      <c r="C29" s="53" t="s">
        <v>75</v>
      </c>
      <c r="D29" s="54" t="s">
        <v>114</v>
      </c>
      <c r="E29" s="54" t="s">
        <v>61</v>
      </c>
      <c r="F29" s="54" t="s">
        <v>62</v>
      </c>
      <c r="G29" s="54" t="s">
        <v>79</v>
      </c>
      <c r="H29" s="53"/>
    </row>
    <row r="30" spans="1:8" ht="19.5" x14ac:dyDescent="0.3">
      <c r="A30" s="85"/>
      <c r="B30" s="85"/>
      <c r="C30" s="53" t="s">
        <v>76</v>
      </c>
      <c r="D30" s="54" t="s">
        <v>115</v>
      </c>
      <c r="E30" s="54" t="s">
        <v>61</v>
      </c>
      <c r="F30" s="54" t="s">
        <v>62</v>
      </c>
      <c r="G30" s="54" t="s">
        <v>79</v>
      </c>
      <c r="H30" s="53"/>
    </row>
    <row r="31" spans="1:8" ht="19.5" x14ac:dyDescent="0.3">
      <c r="A31" s="85" t="s">
        <v>82</v>
      </c>
      <c r="B31" s="85" t="s">
        <v>105</v>
      </c>
      <c r="C31" s="55" t="s">
        <v>60</v>
      </c>
      <c r="D31" s="54" t="s">
        <v>116</v>
      </c>
      <c r="E31" s="54" t="s">
        <v>61</v>
      </c>
      <c r="F31" s="54" t="s">
        <v>62</v>
      </c>
      <c r="G31" s="54" t="s">
        <v>84</v>
      </c>
      <c r="H31" s="53"/>
    </row>
    <row r="32" spans="1:8" ht="19.5" x14ac:dyDescent="0.3">
      <c r="A32" s="85"/>
      <c r="B32" s="85"/>
      <c r="C32" s="53" t="s">
        <v>64</v>
      </c>
      <c r="D32" s="54" t="s">
        <v>117</v>
      </c>
      <c r="E32" s="54" t="s">
        <v>61</v>
      </c>
      <c r="F32" s="54" t="s">
        <v>62</v>
      </c>
      <c r="G32" s="54" t="s">
        <v>84</v>
      </c>
      <c r="H32" s="53"/>
    </row>
    <row r="33" spans="1:8" ht="19.5" x14ac:dyDescent="0.3">
      <c r="A33" s="85"/>
      <c r="B33" s="85"/>
      <c r="C33" s="55" t="s">
        <v>66</v>
      </c>
      <c r="D33" s="54" t="s">
        <v>85</v>
      </c>
      <c r="E33" s="54" t="s">
        <v>61</v>
      </c>
      <c r="F33" s="54" t="s">
        <v>62</v>
      </c>
      <c r="G33" s="54" t="s">
        <v>84</v>
      </c>
      <c r="H33" s="53"/>
    </row>
    <row r="34" spans="1:8" ht="19.5" x14ac:dyDescent="0.3">
      <c r="A34" s="85"/>
      <c r="B34" s="85"/>
      <c r="C34" s="53" t="s">
        <v>68</v>
      </c>
      <c r="D34" s="54" t="s">
        <v>74</v>
      </c>
      <c r="E34" s="54" t="s">
        <v>61</v>
      </c>
      <c r="F34" s="54" t="s">
        <v>62</v>
      </c>
      <c r="G34" s="54" t="s">
        <v>84</v>
      </c>
      <c r="H34" s="53"/>
    </row>
    <row r="35" spans="1:8" ht="19.5" x14ac:dyDescent="0.3">
      <c r="A35" s="85"/>
      <c r="B35" s="85"/>
      <c r="C35" s="55" t="s">
        <v>69</v>
      </c>
      <c r="D35" s="54" t="s">
        <v>118</v>
      </c>
      <c r="E35" s="54" t="s">
        <v>61</v>
      </c>
      <c r="F35" s="54" t="s">
        <v>62</v>
      </c>
      <c r="G35" s="54" t="s">
        <v>84</v>
      </c>
      <c r="H35" s="53"/>
    </row>
    <row r="36" spans="1:8" ht="19.5" x14ac:dyDescent="0.3">
      <c r="A36" s="85"/>
      <c r="B36" s="85"/>
      <c r="C36" s="53" t="s">
        <v>70</v>
      </c>
      <c r="D36" s="54" t="s">
        <v>119</v>
      </c>
      <c r="E36" s="54" t="s">
        <v>61</v>
      </c>
      <c r="F36" s="54" t="s">
        <v>62</v>
      </c>
      <c r="G36" s="54" t="s">
        <v>84</v>
      </c>
      <c r="H36" s="53"/>
    </row>
    <row r="37" spans="1:8" ht="19.5" x14ac:dyDescent="0.3">
      <c r="A37" s="85"/>
      <c r="B37" s="85"/>
      <c r="C37" s="55" t="s">
        <v>72</v>
      </c>
      <c r="D37" s="54" t="s">
        <v>119</v>
      </c>
      <c r="E37" s="54" t="s">
        <v>61</v>
      </c>
      <c r="F37" s="54" t="s">
        <v>62</v>
      </c>
      <c r="G37" s="54" t="s">
        <v>84</v>
      </c>
      <c r="H37" s="53"/>
    </row>
    <row r="38" spans="1:8" ht="19.5" x14ac:dyDescent="0.3">
      <c r="A38" s="85"/>
      <c r="B38" s="85"/>
      <c r="C38" s="53" t="s">
        <v>73</v>
      </c>
      <c r="D38" s="54" t="s">
        <v>120</v>
      </c>
      <c r="E38" s="54" t="s">
        <v>61</v>
      </c>
      <c r="F38" s="54" t="s">
        <v>62</v>
      </c>
      <c r="G38" s="54" t="s">
        <v>84</v>
      </c>
      <c r="H38" s="53"/>
    </row>
    <row r="39" spans="1:8" ht="19.5" x14ac:dyDescent="0.3">
      <c r="A39" s="85"/>
      <c r="B39" s="85"/>
      <c r="C39" s="53" t="s">
        <v>75</v>
      </c>
      <c r="D39" s="54" t="s">
        <v>111</v>
      </c>
      <c r="E39" s="54" t="s">
        <v>61</v>
      </c>
      <c r="F39" s="54" t="s">
        <v>62</v>
      </c>
      <c r="G39" s="54" t="s">
        <v>84</v>
      </c>
      <c r="H39" s="53"/>
    </row>
    <row r="40" spans="1:8" ht="19.5" x14ac:dyDescent="0.3">
      <c r="A40" s="85"/>
      <c r="B40" s="85"/>
      <c r="C40" s="53" t="s">
        <v>76</v>
      </c>
      <c r="D40" s="54" t="s">
        <v>121</v>
      </c>
      <c r="E40" s="54" t="s">
        <v>61</v>
      </c>
      <c r="F40" s="54" t="s">
        <v>62</v>
      </c>
      <c r="G40" s="54" t="s">
        <v>84</v>
      </c>
      <c r="H40" s="53"/>
    </row>
    <row r="41" spans="1:8" x14ac:dyDescent="0.3">
      <c r="A41" s="83"/>
      <c r="B41" s="83"/>
      <c r="C41" s="83"/>
      <c r="D41" s="83"/>
      <c r="E41" s="83"/>
      <c r="F41" s="83"/>
      <c r="G41" s="83"/>
      <c r="H41" s="83"/>
    </row>
    <row r="42" spans="1:8" ht="19.5" x14ac:dyDescent="0.3">
      <c r="A42" s="51" t="s">
        <v>87</v>
      </c>
      <c r="B42" s="83"/>
      <c r="C42" s="83"/>
      <c r="D42" s="83"/>
      <c r="E42" s="83"/>
      <c r="F42" s="83"/>
      <c r="G42" s="83"/>
      <c r="H42" s="83"/>
    </row>
    <row r="43" spans="1:8" ht="19.5" x14ac:dyDescent="0.3">
      <c r="A43" s="51" t="s">
        <v>50</v>
      </c>
      <c r="B43" s="51" t="s">
        <v>51</v>
      </c>
      <c r="C43" s="84" t="s">
        <v>88</v>
      </c>
      <c r="D43" s="84"/>
      <c r="E43" s="84"/>
      <c r="F43" s="84"/>
      <c r="G43" s="84"/>
      <c r="H43" s="84"/>
    </row>
    <row r="44" spans="1:8" ht="97.5" x14ac:dyDescent="0.3">
      <c r="A44" s="52" t="s">
        <v>58</v>
      </c>
      <c r="B44" s="52" t="s">
        <v>59</v>
      </c>
      <c r="C44" s="82" t="s">
        <v>89</v>
      </c>
      <c r="D44" s="82"/>
      <c r="E44" s="82"/>
      <c r="F44" s="82"/>
      <c r="G44" s="82"/>
      <c r="H44" s="82"/>
    </row>
    <row r="45" spans="1:8" ht="58.5" x14ac:dyDescent="0.3">
      <c r="A45" s="52" t="s">
        <v>77</v>
      </c>
      <c r="B45" s="52" t="s">
        <v>78</v>
      </c>
      <c r="C45" s="82" t="s">
        <v>90</v>
      </c>
      <c r="D45" s="82"/>
      <c r="E45" s="82"/>
      <c r="F45" s="82"/>
      <c r="G45" s="82"/>
      <c r="H45" s="82"/>
    </row>
    <row r="46" spans="1:8" ht="19.5" x14ac:dyDescent="0.3">
      <c r="A46" s="52" t="s">
        <v>82</v>
      </c>
      <c r="B46" s="52" t="s">
        <v>83</v>
      </c>
      <c r="C46" s="82" t="s">
        <v>90</v>
      </c>
      <c r="D46" s="82"/>
      <c r="E46" s="82"/>
      <c r="F46" s="82"/>
      <c r="G46" s="82"/>
      <c r="H46" s="82"/>
    </row>
    <row r="47" spans="1:8" ht="19.5" x14ac:dyDescent="0.3">
      <c r="A47" s="82" t="s">
        <v>91</v>
      </c>
      <c r="B47" s="82"/>
      <c r="C47" s="82"/>
      <c r="D47" s="82"/>
      <c r="E47" s="82"/>
      <c r="F47" s="82"/>
      <c r="G47" s="82"/>
      <c r="H47" s="82"/>
    </row>
    <row r="48" spans="1:8" x14ac:dyDescent="0.3">
      <c r="A48" s="83"/>
      <c r="B48" s="83"/>
      <c r="C48" s="83"/>
      <c r="D48" s="83"/>
      <c r="E48" s="83"/>
      <c r="F48" s="83"/>
      <c r="G48" s="83"/>
      <c r="H48" s="83"/>
    </row>
    <row r="49" spans="1:8" ht="19.5" x14ac:dyDescent="0.3">
      <c r="A49" s="51" t="s">
        <v>92</v>
      </c>
      <c r="B49" s="82" t="s">
        <v>93</v>
      </c>
      <c r="C49" s="82"/>
      <c r="D49" s="82"/>
      <c r="E49" s="82"/>
      <c r="F49" s="82"/>
      <c r="G49" s="82"/>
      <c r="H49" s="82"/>
    </row>
    <row r="50" spans="1:8" ht="19.5" x14ac:dyDescent="0.3">
      <c r="A50" s="51" t="s">
        <v>94</v>
      </c>
      <c r="B50" s="82" t="s">
        <v>95</v>
      </c>
      <c r="C50" s="82"/>
      <c r="D50" s="82"/>
      <c r="E50" s="82"/>
      <c r="F50" s="82"/>
      <c r="G50" s="82"/>
      <c r="H50" s="82"/>
    </row>
    <row r="51" spans="1:8" ht="19.5" x14ac:dyDescent="0.3">
      <c r="A51" s="51" t="s">
        <v>55</v>
      </c>
      <c r="B51" s="82" t="s">
        <v>96</v>
      </c>
      <c r="C51" s="82"/>
      <c r="D51" s="82"/>
      <c r="E51" s="82"/>
      <c r="F51" s="82"/>
      <c r="G51" s="82"/>
      <c r="H51" s="82"/>
    </row>
  </sheetData>
  <mergeCells count="33">
    <mergeCell ref="B4:H4"/>
    <mergeCell ref="B5:H5"/>
    <mergeCell ref="B1:H1"/>
    <mergeCell ref="B2:H2"/>
    <mergeCell ref="B3:H3"/>
    <mergeCell ref="A6:A7"/>
    <mergeCell ref="B6:H6"/>
    <mergeCell ref="B7:H7"/>
    <mergeCell ref="A8:H8"/>
    <mergeCell ref="A9:A10"/>
    <mergeCell ref="B9:B10"/>
    <mergeCell ref="C9:C10"/>
    <mergeCell ref="D9:D10"/>
    <mergeCell ref="E9:F9"/>
    <mergeCell ref="G9:G10"/>
    <mergeCell ref="H9:H10"/>
    <mergeCell ref="A11:A20"/>
    <mergeCell ref="B11:B20"/>
    <mergeCell ref="A21:A30"/>
    <mergeCell ref="B21:B30"/>
    <mergeCell ref="A31:A40"/>
    <mergeCell ref="B31:B40"/>
    <mergeCell ref="A41:H41"/>
    <mergeCell ref="B42:H42"/>
    <mergeCell ref="C43:H43"/>
    <mergeCell ref="C44:H44"/>
    <mergeCell ref="C45:H45"/>
    <mergeCell ref="B51:H51"/>
    <mergeCell ref="C46:H46"/>
    <mergeCell ref="A47:H47"/>
    <mergeCell ref="A48:H48"/>
    <mergeCell ref="B49:H49"/>
    <mergeCell ref="B50:H50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8AA9B-1066-4B83-B58D-BBDFD87CB542}">
  <dimension ref="A1:M31"/>
  <sheetViews>
    <sheetView zoomScale="85" zoomScaleNormal="85" workbookViewId="0">
      <selection activeCell="D13" sqref="D13"/>
    </sheetView>
  </sheetViews>
  <sheetFormatPr defaultRowHeight="16.5" x14ac:dyDescent="0.3"/>
  <cols>
    <col min="1" max="1" width="4.25" customWidth="1"/>
    <col min="2" max="2" width="26.25" customWidth="1"/>
    <col min="3" max="3" width="12.375" bestFit="1" customWidth="1"/>
    <col min="4" max="7" width="12.375" customWidth="1"/>
    <col min="8" max="9" width="12.375" bestFit="1" customWidth="1"/>
    <col min="10" max="10" width="12.5" bestFit="1" customWidth="1"/>
    <col min="11" max="11" width="15" customWidth="1"/>
    <col min="13" max="13" width="5.25" customWidth="1"/>
  </cols>
  <sheetData>
    <row r="1" spans="2:13" ht="63" customHeight="1" x14ac:dyDescent="0.3">
      <c r="B1" s="71" t="s">
        <v>36</v>
      </c>
      <c r="C1" s="71"/>
      <c r="D1" s="71"/>
      <c r="E1" s="71"/>
      <c r="F1" s="71"/>
      <c r="G1" s="71"/>
      <c r="H1" s="71"/>
      <c r="I1" s="71"/>
      <c r="J1" s="71"/>
      <c r="K1" s="61" t="s">
        <v>102</v>
      </c>
      <c r="L1" s="61"/>
    </row>
    <row r="2" spans="2:13" ht="17.25" thickBot="1" x14ac:dyDescent="0.35">
      <c r="K2" t="s">
        <v>3</v>
      </c>
    </row>
    <row r="3" spans="2:13" ht="16.5" customHeight="1" x14ac:dyDescent="0.3">
      <c r="B3" s="72" t="s">
        <v>0</v>
      </c>
      <c r="C3" s="74" t="s">
        <v>4</v>
      </c>
      <c r="D3" s="62"/>
      <c r="E3" s="76" t="s">
        <v>5</v>
      </c>
      <c r="F3" s="77"/>
      <c r="G3" s="80" t="s">
        <v>6</v>
      </c>
      <c r="H3" s="62"/>
      <c r="I3" s="80" t="s">
        <v>7</v>
      </c>
      <c r="J3" s="62"/>
      <c r="K3" s="10" t="s">
        <v>1</v>
      </c>
      <c r="L3" s="60" t="s">
        <v>97</v>
      </c>
      <c r="M3" s="61"/>
    </row>
    <row r="4" spans="2:13" ht="17.25" thickBot="1" x14ac:dyDescent="0.35">
      <c r="B4" s="73"/>
      <c r="C4" s="75"/>
      <c r="D4" s="64"/>
      <c r="E4" s="78"/>
      <c r="F4" s="79"/>
      <c r="G4" s="81"/>
      <c r="H4" s="64"/>
      <c r="I4" s="81"/>
      <c r="J4" s="64"/>
      <c r="K4" s="13">
        <v>1547</v>
      </c>
      <c r="L4" s="60"/>
      <c r="M4" s="61"/>
    </row>
    <row r="5" spans="2:13" ht="21.75" customHeight="1" x14ac:dyDescent="0.3">
      <c r="B5" s="7" t="s">
        <v>11</v>
      </c>
      <c r="C5" s="27" t="s">
        <v>9</v>
      </c>
      <c r="D5" s="28" t="s">
        <v>10</v>
      </c>
      <c r="E5" s="27" t="s">
        <v>9</v>
      </c>
      <c r="F5" s="28" t="s">
        <v>10</v>
      </c>
      <c r="G5" s="27" t="s">
        <v>9</v>
      </c>
      <c r="H5" s="28" t="s">
        <v>10</v>
      </c>
      <c r="I5" s="27" t="s">
        <v>9</v>
      </c>
      <c r="J5" s="28" t="s">
        <v>10</v>
      </c>
      <c r="K5" s="62"/>
      <c r="L5" s="60"/>
      <c r="M5" s="61"/>
    </row>
    <row r="6" spans="2:13" ht="24.75" customHeight="1" x14ac:dyDescent="0.3">
      <c r="B6" s="4" t="s">
        <v>18</v>
      </c>
      <c r="C6" s="8">
        <v>175</v>
      </c>
      <c r="D6" s="9">
        <f>C6*$K$4</f>
        <v>270725</v>
      </c>
      <c r="E6" s="8">
        <v>205</v>
      </c>
      <c r="F6" s="9">
        <f>E6*$K$4</f>
        <v>317135</v>
      </c>
      <c r="G6" s="8">
        <v>255</v>
      </c>
      <c r="H6" s="9">
        <f>G6*$K$4</f>
        <v>394485</v>
      </c>
      <c r="I6" s="8">
        <v>275</v>
      </c>
      <c r="J6" s="9">
        <f>I6*$K$4</f>
        <v>425425</v>
      </c>
      <c r="K6" s="63"/>
    </row>
    <row r="7" spans="2:13" ht="24.75" customHeight="1" x14ac:dyDescent="0.3">
      <c r="B7" s="16" t="s">
        <v>8</v>
      </c>
      <c r="C7" s="8">
        <f>$C$22*2+C6</f>
        <v>233</v>
      </c>
      <c r="D7" s="9">
        <f t="shared" ref="D7" si="0">C7*$K$4</f>
        <v>360451</v>
      </c>
      <c r="E7" s="8">
        <f>$C$22*2+E6</f>
        <v>263</v>
      </c>
      <c r="F7" s="9">
        <f t="shared" ref="F7:F14" si="1">E7*$K$4</f>
        <v>406861</v>
      </c>
      <c r="G7" s="8">
        <f>$C$22*2+G6</f>
        <v>313</v>
      </c>
      <c r="H7" s="9">
        <f t="shared" ref="H7:H14" si="2">G7*$K$4</f>
        <v>484211</v>
      </c>
      <c r="I7" s="8">
        <f>$C$22*2+I6</f>
        <v>333</v>
      </c>
      <c r="J7" s="9">
        <f t="shared" ref="J7:J14" si="3">I7*$K$4</f>
        <v>515151</v>
      </c>
      <c r="K7" s="63"/>
    </row>
    <row r="8" spans="2:13" ht="24.75" customHeight="1" x14ac:dyDescent="0.3">
      <c r="B8" s="17" t="s">
        <v>13</v>
      </c>
      <c r="C8" s="8">
        <f>$C$23*2+C6</f>
        <v>383</v>
      </c>
      <c r="D8" s="9">
        <f>C8*$K$4</f>
        <v>592501</v>
      </c>
      <c r="E8" s="8">
        <f>$C$23*2+E6</f>
        <v>413</v>
      </c>
      <c r="F8" s="9">
        <f t="shared" si="1"/>
        <v>638911</v>
      </c>
      <c r="G8" s="8">
        <f>$C$23*2+G6</f>
        <v>463</v>
      </c>
      <c r="H8" s="9">
        <f t="shared" si="2"/>
        <v>716261</v>
      </c>
      <c r="I8" s="8">
        <f>$C$23*2+I6</f>
        <v>483</v>
      </c>
      <c r="J8" s="9">
        <f t="shared" si="3"/>
        <v>747201</v>
      </c>
      <c r="K8" s="63"/>
    </row>
    <row r="9" spans="2:13" ht="24.75" customHeight="1" x14ac:dyDescent="0.3">
      <c r="B9" s="16" t="s">
        <v>20</v>
      </c>
      <c r="C9" s="8">
        <f>C7*10%</f>
        <v>23.3</v>
      </c>
      <c r="D9" s="9">
        <f>C9*$K$4</f>
        <v>36045.1</v>
      </c>
      <c r="E9" s="8">
        <f>E7*10%</f>
        <v>26.3</v>
      </c>
      <c r="F9" s="9">
        <f t="shared" si="1"/>
        <v>40686.1</v>
      </c>
      <c r="G9" s="8">
        <f>G7*10%</f>
        <v>31.3</v>
      </c>
      <c r="H9" s="9">
        <f t="shared" si="2"/>
        <v>48421.1</v>
      </c>
      <c r="I9" s="8">
        <f>I7*10%</f>
        <v>33.300000000000004</v>
      </c>
      <c r="J9" s="9">
        <f t="shared" si="3"/>
        <v>51515.100000000006</v>
      </c>
      <c r="K9" s="63"/>
    </row>
    <row r="10" spans="2:13" ht="24.75" customHeight="1" x14ac:dyDescent="0.3">
      <c r="B10" s="17" t="s">
        <v>21</v>
      </c>
      <c r="C10" s="8">
        <f>C8*10%</f>
        <v>38.300000000000004</v>
      </c>
      <c r="D10" s="9">
        <f>C10*$K$4</f>
        <v>59250.100000000006</v>
      </c>
      <c r="E10" s="8">
        <f>E8*10%</f>
        <v>41.300000000000004</v>
      </c>
      <c r="F10" s="9">
        <f t="shared" si="1"/>
        <v>63891.100000000006</v>
      </c>
      <c r="G10" s="8">
        <f>G8*10%</f>
        <v>46.300000000000004</v>
      </c>
      <c r="H10" s="9">
        <f t="shared" si="2"/>
        <v>71626.100000000006</v>
      </c>
      <c r="I10" s="8">
        <f>I8*10%</f>
        <v>48.300000000000004</v>
      </c>
      <c r="J10" s="9">
        <f t="shared" si="3"/>
        <v>74720.100000000006</v>
      </c>
      <c r="K10" s="63"/>
    </row>
    <row r="11" spans="2:13" ht="24.75" customHeight="1" x14ac:dyDescent="0.3">
      <c r="B11" s="16" t="s">
        <v>22</v>
      </c>
      <c r="C11" s="8">
        <f>C9*0.1</f>
        <v>2.33</v>
      </c>
      <c r="D11" s="9">
        <f t="shared" ref="D11:D14" si="4">C11*$K$4</f>
        <v>3604.51</v>
      </c>
      <c r="E11" s="8">
        <f>E9*0.1</f>
        <v>2.6300000000000003</v>
      </c>
      <c r="F11" s="9">
        <f t="shared" si="1"/>
        <v>4068.6100000000006</v>
      </c>
      <c r="G11" s="8">
        <f>G9*0.1</f>
        <v>3.1300000000000003</v>
      </c>
      <c r="H11" s="9">
        <f t="shared" si="2"/>
        <v>4842.1100000000006</v>
      </c>
      <c r="I11" s="8">
        <f>I9*0.1</f>
        <v>3.3300000000000005</v>
      </c>
      <c r="J11" s="9">
        <f t="shared" si="3"/>
        <v>5151.5100000000011</v>
      </c>
      <c r="K11" s="63"/>
    </row>
    <row r="12" spans="2:13" ht="24.75" customHeight="1" x14ac:dyDescent="0.3">
      <c r="B12" s="17" t="s">
        <v>23</v>
      </c>
      <c r="C12" s="8">
        <f>C10*0.1</f>
        <v>3.8300000000000005</v>
      </c>
      <c r="D12" s="9">
        <f t="shared" si="4"/>
        <v>5925.0100000000011</v>
      </c>
      <c r="E12" s="8">
        <f>E10*0.1</f>
        <v>4.1300000000000008</v>
      </c>
      <c r="F12" s="9">
        <f t="shared" si="1"/>
        <v>6389.1100000000015</v>
      </c>
      <c r="G12" s="8">
        <f>G10*0.1</f>
        <v>4.6300000000000008</v>
      </c>
      <c r="H12" s="9">
        <f t="shared" si="2"/>
        <v>7162.6100000000015</v>
      </c>
      <c r="I12" s="8">
        <f>I10*0.1</f>
        <v>4.830000000000001</v>
      </c>
      <c r="J12" s="9">
        <f t="shared" si="3"/>
        <v>7472.0100000000011</v>
      </c>
      <c r="K12" s="63"/>
    </row>
    <row r="13" spans="2:13" ht="24.75" customHeight="1" x14ac:dyDescent="0.3">
      <c r="B13" s="20" t="s">
        <v>100</v>
      </c>
      <c r="C13" s="21">
        <f>C7+C9+C11</f>
        <v>258.63</v>
      </c>
      <c r="D13" s="23">
        <f t="shared" si="4"/>
        <v>400100.61</v>
      </c>
      <c r="E13" s="21">
        <f>E7+E9+E11</f>
        <v>291.93</v>
      </c>
      <c r="F13" s="23">
        <f t="shared" si="1"/>
        <v>451615.71</v>
      </c>
      <c r="G13" s="21">
        <f>G7+G9+G11</f>
        <v>347.43</v>
      </c>
      <c r="H13" s="23">
        <f t="shared" si="2"/>
        <v>537474.21</v>
      </c>
      <c r="I13" s="21">
        <f>I7+I9+I11</f>
        <v>369.63</v>
      </c>
      <c r="J13" s="23">
        <f t="shared" si="3"/>
        <v>571817.61</v>
      </c>
      <c r="K13" s="63"/>
    </row>
    <row r="14" spans="2:13" ht="24.75" customHeight="1" x14ac:dyDescent="0.3">
      <c r="B14" s="22" t="s">
        <v>101</v>
      </c>
      <c r="C14" s="21">
        <f>C8+C10+C12</f>
        <v>425.13</v>
      </c>
      <c r="D14" s="23">
        <f t="shared" si="4"/>
        <v>657676.11</v>
      </c>
      <c r="E14" s="21">
        <f>E8+E10+E12</f>
        <v>458.43</v>
      </c>
      <c r="F14" s="23">
        <f t="shared" si="1"/>
        <v>709191.21</v>
      </c>
      <c r="G14" s="21">
        <f>G8+G10+G12</f>
        <v>513.93000000000006</v>
      </c>
      <c r="H14" s="23">
        <f t="shared" si="2"/>
        <v>795049.71000000008</v>
      </c>
      <c r="I14" s="21">
        <f>I8+I10+I12</f>
        <v>536.13</v>
      </c>
      <c r="J14" s="23">
        <f t="shared" si="3"/>
        <v>829393.11</v>
      </c>
      <c r="K14" s="63"/>
    </row>
    <row r="15" spans="2:13" ht="24.75" customHeight="1" x14ac:dyDescent="0.3">
      <c r="B15" s="4" t="s">
        <v>26</v>
      </c>
      <c r="C15" s="8">
        <f>C13*3%</f>
        <v>7.7588999999999997</v>
      </c>
      <c r="D15" s="24">
        <f t="shared" ref="D15:J15" si="5">D13*3%</f>
        <v>12003.0183</v>
      </c>
      <c r="E15" s="8">
        <f t="shared" si="5"/>
        <v>8.7578999999999994</v>
      </c>
      <c r="F15" s="24">
        <f t="shared" si="5"/>
        <v>13548.471299999999</v>
      </c>
      <c r="G15" s="8">
        <f t="shared" si="5"/>
        <v>10.4229</v>
      </c>
      <c r="H15" s="24">
        <f t="shared" si="5"/>
        <v>16124.226299999998</v>
      </c>
      <c r="I15" s="8">
        <f t="shared" si="5"/>
        <v>11.088899999999999</v>
      </c>
      <c r="J15" s="24">
        <f t="shared" si="5"/>
        <v>17154.528299999998</v>
      </c>
      <c r="K15" s="63"/>
    </row>
    <row r="16" spans="2:13" ht="24.75" customHeight="1" x14ac:dyDescent="0.3">
      <c r="B16" s="4" t="s">
        <v>27</v>
      </c>
      <c r="C16" s="8">
        <f>C14*3%</f>
        <v>12.7539</v>
      </c>
      <c r="D16" s="24">
        <f t="shared" ref="D16:J16" si="6">D14*3%</f>
        <v>19730.283299999999</v>
      </c>
      <c r="E16" s="8">
        <f t="shared" si="6"/>
        <v>13.7529</v>
      </c>
      <c r="F16" s="24">
        <f t="shared" si="6"/>
        <v>21275.736299999997</v>
      </c>
      <c r="G16" s="8">
        <f t="shared" si="6"/>
        <v>15.417900000000001</v>
      </c>
      <c r="H16" s="24">
        <f t="shared" si="6"/>
        <v>23851.491300000002</v>
      </c>
      <c r="I16" s="8">
        <f t="shared" si="6"/>
        <v>16.0839</v>
      </c>
      <c r="J16" s="24">
        <f t="shared" si="6"/>
        <v>24881.793299999998</v>
      </c>
      <c r="K16" s="63"/>
    </row>
    <row r="17" spans="1:11" ht="24.75" customHeight="1" x14ac:dyDescent="0.3">
      <c r="B17" s="11" t="s">
        <v>24</v>
      </c>
      <c r="C17" s="18">
        <f>C9-C15</f>
        <v>15.5411</v>
      </c>
      <c r="D17" s="25">
        <f t="shared" ref="D17:J17" si="7">D9-D15</f>
        <v>24042.081699999999</v>
      </c>
      <c r="E17" s="18">
        <f t="shared" si="7"/>
        <v>17.542100000000001</v>
      </c>
      <c r="F17" s="25">
        <f t="shared" si="7"/>
        <v>27137.628700000001</v>
      </c>
      <c r="G17" s="18">
        <f t="shared" si="7"/>
        <v>20.877099999999999</v>
      </c>
      <c r="H17" s="25">
        <f t="shared" si="7"/>
        <v>32296.8737</v>
      </c>
      <c r="I17" s="18">
        <f t="shared" si="7"/>
        <v>22.211100000000005</v>
      </c>
      <c r="J17" s="25">
        <f t="shared" si="7"/>
        <v>34360.571700000008</v>
      </c>
      <c r="K17" s="63"/>
    </row>
    <row r="18" spans="1:11" ht="24.75" customHeight="1" thickBot="1" x14ac:dyDescent="0.35">
      <c r="B18" s="29" t="s">
        <v>25</v>
      </c>
      <c r="C18" s="19">
        <f>C10-C16</f>
        <v>25.546100000000003</v>
      </c>
      <c r="D18" s="26">
        <f t="shared" ref="D18:J18" si="8">D10-D16</f>
        <v>39519.81670000001</v>
      </c>
      <c r="E18" s="19">
        <f t="shared" si="8"/>
        <v>27.547100000000004</v>
      </c>
      <c r="F18" s="26">
        <f t="shared" si="8"/>
        <v>42615.363700000009</v>
      </c>
      <c r="G18" s="19">
        <f t="shared" si="8"/>
        <v>30.882100000000001</v>
      </c>
      <c r="H18" s="26">
        <f t="shared" si="8"/>
        <v>47774.608700000004</v>
      </c>
      <c r="I18" s="19">
        <f t="shared" si="8"/>
        <v>32.216100000000004</v>
      </c>
      <c r="J18" s="26">
        <f t="shared" si="8"/>
        <v>49838.306700000008</v>
      </c>
      <c r="K18" s="64"/>
    </row>
    <row r="19" spans="1:11" x14ac:dyDescent="0.3">
      <c r="C19" t="s">
        <v>2</v>
      </c>
    </row>
    <row r="20" spans="1:11" ht="17.25" thickBot="1" x14ac:dyDescent="0.35">
      <c r="B20" s="15" t="s">
        <v>28</v>
      </c>
      <c r="H20" s="59" t="s">
        <v>33</v>
      </c>
      <c r="I20" s="59"/>
    </row>
    <row r="21" spans="1:11" x14ac:dyDescent="0.3">
      <c r="B21" s="1" t="s">
        <v>0</v>
      </c>
      <c r="C21" s="65" t="s">
        <v>16</v>
      </c>
      <c r="D21" s="66"/>
      <c r="E21" s="65" t="s">
        <v>17</v>
      </c>
      <c r="F21" s="67"/>
      <c r="H21" s="1"/>
      <c r="I21" s="2" t="s">
        <v>0</v>
      </c>
      <c r="J21" s="2" t="s">
        <v>14</v>
      </c>
      <c r="K21" s="3" t="s">
        <v>15</v>
      </c>
    </row>
    <row r="22" spans="1:11" x14ac:dyDescent="0.3">
      <c r="B22" s="6" t="s">
        <v>14</v>
      </c>
      <c r="C22" s="5">
        <v>29</v>
      </c>
      <c r="D22" s="14">
        <f>C22*$K$4</f>
        <v>44863</v>
      </c>
      <c r="E22" s="5">
        <v>15</v>
      </c>
      <c r="F22" s="12">
        <f>E22*$K$4</f>
        <v>23205</v>
      </c>
      <c r="H22" s="68" t="s">
        <v>16</v>
      </c>
      <c r="I22" s="5" t="s">
        <v>29</v>
      </c>
      <c r="J22" s="30">
        <f>D24+D22</f>
        <v>122213</v>
      </c>
      <c r="K22" s="34">
        <f>D24+D23</f>
        <v>238238</v>
      </c>
    </row>
    <row r="23" spans="1:11" x14ac:dyDescent="0.3">
      <c r="B23" s="6" t="s">
        <v>15</v>
      </c>
      <c r="C23" s="5">
        <v>104</v>
      </c>
      <c r="D23" s="14">
        <f>C23*$K$4</f>
        <v>160888</v>
      </c>
      <c r="E23" s="5">
        <v>52</v>
      </c>
      <c r="F23" s="12">
        <f>E23*$K$4</f>
        <v>80444</v>
      </c>
      <c r="H23" s="68"/>
      <c r="I23" s="5" t="s">
        <v>30</v>
      </c>
      <c r="J23" s="31">
        <f>J22*13%</f>
        <v>15887.69</v>
      </c>
      <c r="K23" s="35">
        <f>K22*13%</f>
        <v>30970.940000000002</v>
      </c>
    </row>
    <row r="24" spans="1:11" ht="17.25" thickBot="1" x14ac:dyDescent="0.35">
      <c r="B24" s="40" t="s">
        <v>19</v>
      </c>
      <c r="C24" s="41">
        <v>50</v>
      </c>
      <c r="D24" s="42">
        <f>C24*$K$4</f>
        <v>77350</v>
      </c>
      <c r="E24" s="69"/>
      <c r="F24" s="70"/>
      <c r="H24" s="68"/>
      <c r="I24" s="33" t="s">
        <v>31</v>
      </c>
      <c r="J24" s="32">
        <f>J22+J23</f>
        <v>138100.69</v>
      </c>
      <c r="K24" s="36">
        <f>K22+K23</f>
        <v>269208.94</v>
      </c>
    </row>
    <row r="25" spans="1:11" x14ac:dyDescent="0.3">
      <c r="H25" s="57" t="s">
        <v>32</v>
      </c>
      <c r="I25" s="5" t="s">
        <v>29</v>
      </c>
      <c r="J25" s="30">
        <f>F22</f>
        <v>23205</v>
      </c>
      <c r="K25" s="34">
        <f>F23</f>
        <v>80444</v>
      </c>
    </row>
    <row r="26" spans="1:11" x14ac:dyDescent="0.3">
      <c r="B26" s="15"/>
      <c r="H26" s="57"/>
      <c r="I26" s="5" t="s">
        <v>30</v>
      </c>
      <c r="J26" s="31">
        <f>J25*13%</f>
        <v>3016.65</v>
      </c>
      <c r="K26" s="35">
        <f>K25*13%</f>
        <v>10457.720000000001</v>
      </c>
    </row>
    <row r="27" spans="1:11" ht="17.25" thickBot="1" x14ac:dyDescent="0.35">
      <c r="B27" s="15" t="s">
        <v>34</v>
      </c>
      <c r="H27" s="58"/>
      <c r="I27" s="37" t="s">
        <v>31</v>
      </c>
      <c r="J27" s="38">
        <f>J25+J26</f>
        <v>26221.65</v>
      </c>
      <c r="K27" s="39">
        <f>K25+K26</f>
        <v>90901.72</v>
      </c>
    </row>
    <row r="28" spans="1:11" x14ac:dyDescent="0.3">
      <c r="A28" s="59" t="s">
        <v>35</v>
      </c>
      <c r="B28" s="59"/>
      <c r="C28" s="59"/>
      <c r="D28" s="59"/>
      <c r="E28" s="59"/>
      <c r="F28" s="59"/>
    </row>
    <row r="29" spans="1:11" x14ac:dyDescent="0.3">
      <c r="A29" s="59"/>
      <c r="B29" s="59"/>
      <c r="C29" s="59"/>
      <c r="D29" s="59"/>
      <c r="E29" s="59"/>
      <c r="F29" s="59"/>
    </row>
    <row r="30" spans="1:11" x14ac:dyDescent="0.3">
      <c r="A30" s="59"/>
      <c r="B30" s="59"/>
      <c r="C30" s="59"/>
      <c r="D30" s="59"/>
      <c r="E30" s="59"/>
      <c r="F30" s="59"/>
    </row>
    <row r="31" spans="1:11" x14ac:dyDescent="0.3">
      <c r="A31" s="59"/>
      <c r="B31" s="59"/>
      <c r="C31" s="59"/>
      <c r="D31" s="59"/>
      <c r="E31" s="59"/>
      <c r="F31" s="59"/>
    </row>
  </sheetData>
  <mergeCells count="19">
    <mergeCell ref="E3:F4"/>
    <mergeCell ref="G3:H4"/>
    <mergeCell ref="I3:J4"/>
    <mergeCell ref="K1:L1"/>
    <mergeCell ref="A29:F29"/>
    <mergeCell ref="L3:M5"/>
    <mergeCell ref="K5:K18"/>
    <mergeCell ref="B1:J1"/>
    <mergeCell ref="B3:B4"/>
    <mergeCell ref="C3:D4"/>
    <mergeCell ref="A30:F30"/>
    <mergeCell ref="A31:F31"/>
    <mergeCell ref="H22:H24"/>
    <mergeCell ref="H25:H27"/>
    <mergeCell ref="H20:I20"/>
    <mergeCell ref="A28:F28"/>
    <mergeCell ref="C21:D21"/>
    <mergeCell ref="E21:F21"/>
    <mergeCell ref="E24:F24"/>
  </mergeCells>
  <phoneticPr fontId="2" type="noConversion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D85E5-49F8-4A5F-A9D8-14BAA547DEC0}">
  <dimension ref="A1:M27"/>
  <sheetViews>
    <sheetView zoomScale="87" zoomScaleNormal="87" workbookViewId="0">
      <selection activeCell="E10" sqref="E10"/>
    </sheetView>
  </sheetViews>
  <sheetFormatPr defaultRowHeight="16.5" x14ac:dyDescent="0.3"/>
  <cols>
    <col min="1" max="1" width="4.25" customWidth="1"/>
    <col min="2" max="2" width="26.25" customWidth="1"/>
    <col min="3" max="3" width="12.375" bestFit="1" customWidth="1"/>
    <col min="4" max="7" width="12.375" customWidth="1"/>
    <col min="8" max="9" width="12.375" bestFit="1" customWidth="1"/>
    <col min="10" max="10" width="12.5" bestFit="1" customWidth="1"/>
    <col min="11" max="11" width="9.75" bestFit="1" customWidth="1"/>
    <col min="13" max="13" width="6.5" customWidth="1"/>
  </cols>
  <sheetData>
    <row r="1" spans="2:13" ht="43.5" customHeight="1" x14ac:dyDescent="0.3">
      <c r="B1" s="71" t="s">
        <v>12</v>
      </c>
      <c r="C1" s="71"/>
      <c r="D1" s="71"/>
      <c r="E1" s="71"/>
      <c r="F1" s="71"/>
      <c r="G1" s="71"/>
      <c r="H1" s="71"/>
      <c r="I1" s="71"/>
      <c r="J1" s="71"/>
      <c r="K1" t="s">
        <v>104</v>
      </c>
    </row>
    <row r="2" spans="2:13" ht="17.25" thickBot="1" x14ac:dyDescent="0.35">
      <c r="K2" t="s">
        <v>3</v>
      </c>
    </row>
    <row r="3" spans="2:13" ht="16.5" customHeight="1" x14ac:dyDescent="0.3">
      <c r="B3" s="72" t="s">
        <v>0</v>
      </c>
      <c r="C3" s="74" t="s">
        <v>4</v>
      </c>
      <c r="D3" s="62"/>
      <c r="E3" s="76" t="s">
        <v>5</v>
      </c>
      <c r="F3" s="77"/>
      <c r="G3" s="80" t="s">
        <v>6</v>
      </c>
      <c r="H3" s="62"/>
      <c r="I3" s="80" t="s">
        <v>7</v>
      </c>
      <c r="J3" s="62"/>
      <c r="K3" s="10" t="s">
        <v>1</v>
      </c>
      <c r="L3" s="60" t="s">
        <v>98</v>
      </c>
      <c r="M3" s="61"/>
    </row>
    <row r="4" spans="2:13" ht="17.25" thickBot="1" x14ac:dyDescent="0.35">
      <c r="B4" s="73"/>
      <c r="C4" s="75"/>
      <c r="D4" s="64"/>
      <c r="E4" s="78"/>
      <c r="F4" s="79"/>
      <c r="G4" s="81"/>
      <c r="H4" s="64"/>
      <c r="I4" s="81"/>
      <c r="J4" s="64"/>
      <c r="K4" s="13">
        <v>1547</v>
      </c>
      <c r="L4" s="60"/>
      <c r="M4" s="61"/>
    </row>
    <row r="5" spans="2:13" ht="21.75" customHeight="1" x14ac:dyDescent="0.3">
      <c r="B5" s="7" t="s">
        <v>11</v>
      </c>
      <c r="C5" s="27" t="s">
        <v>9</v>
      </c>
      <c r="D5" s="28" t="s">
        <v>10</v>
      </c>
      <c r="E5" s="27" t="s">
        <v>9</v>
      </c>
      <c r="F5" s="28" t="s">
        <v>10</v>
      </c>
      <c r="G5" s="27" t="s">
        <v>9</v>
      </c>
      <c r="H5" s="28" t="s">
        <v>10</v>
      </c>
      <c r="I5" s="27" t="s">
        <v>9</v>
      </c>
      <c r="J5" s="28" t="s">
        <v>10</v>
      </c>
      <c r="K5" s="62"/>
      <c r="L5" s="60"/>
      <c r="M5" s="61"/>
    </row>
    <row r="6" spans="2:13" ht="24.75" customHeight="1" x14ac:dyDescent="0.3">
      <c r="B6" s="4" t="s">
        <v>18</v>
      </c>
      <c r="C6" s="8">
        <v>205</v>
      </c>
      <c r="D6" s="9">
        <f>C6*$K$4</f>
        <v>317135</v>
      </c>
      <c r="E6" s="8">
        <v>235</v>
      </c>
      <c r="F6" s="9">
        <f>E6*$K$4</f>
        <v>363545</v>
      </c>
      <c r="G6" s="8">
        <v>280</v>
      </c>
      <c r="H6" s="9">
        <f>G6*$K$4</f>
        <v>433160</v>
      </c>
      <c r="I6" s="8">
        <v>305</v>
      </c>
      <c r="J6" s="9">
        <f>I6*$K$4</f>
        <v>471835</v>
      </c>
      <c r="K6" s="63"/>
    </row>
    <row r="7" spans="2:13" ht="24.75" customHeight="1" x14ac:dyDescent="0.3">
      <c r="B7" s="16" t="s">
        <v>8</v>
      </c>
      <c r="C7" s="8">
        <f>$C$22*2+C6</f>
        <v>263</v>
      </c>
      <c r="D7" s="9">
        <f t="shared" ref="D7" si="0">C7*$K$4</f>
        <v>406861</v>
      </c>
      <c r="E7" s="8">
        <f>$C$22*2+E6</f>
        <v>293</v>
      </c>
      <c r="F7" s="9">
        <f t="shared" ref="F7:F14" si="1">E7*$K$4</f>
        <v>453271</v>
      </c>
      <c r="G7" s="8">
        <f>$C$22*2+G6</f>
        <v>338</v>
      </c>
      <c r="H7" s="9">
        <f t="shared" ref="H7:H14" si="2">G7*$K$4</f>
        <v>522886</v>
      </c>
      <c r="I7" s="8">
        <f>$C$22*2+I6</f>
        <v>363</v>
      </c>
      <c r="J7" s="9">
        <f t="shared" ref="J7:J14" si="3">I7*$K$4</f>
        <v>561561</v>
      </c>
      <c r="K7" s="63"/>
    </row>
    <row r="8" spans="2:13" ht="24.75" customHeight="1" x14ac:dyDescent="0.3">
      <c r="B8" s="17" t="s">
        <v>13</v>
      </c>
      <c r="C8" s="8">
        <f>$C$23*2+C6</f>
        <v>413</v>
      </c>
      <c r="D8" s="9">
        <f>C8*$K$4</f>
        <v>638911</v>
      </c>
      <c r="E8" s="8">
        <f>$C$23*2+E6</f>
        <v>443</v>
      </c>
      <c r="F8" s="9">
        <f t="shared" si="1"/>
        <v>685321</v>
      </c>
      <c r="G8" s="8">
        <f>$C$23*2+G6</f>
        <v>488</v>
      </c>
      <c r="H8" s="9">
        <f t="shared" si="2"/>
        <v>754936</v>
      </c>
      <c r="I8" s="8">
        <f>$C$23*2+I6</f>
        <v>513</v>
      </c>
      <c r="J8" s="9">
        <f t="shared" si="3"/>
        <v>793611</v>
      </c>
      <c r="K8" s="63"/>
    </row>
    <row r="9" spans="2:13" ht="24.75" customHeight="1" x14ac:dyDescent="0.3">
      <c r="B9" s="16" t="s">
        <v>20</v>
      </c>
      <c r="C9" s="8">
        <f>C7*10%</f>
        <v>26.3</v>
      </c>
      <c r="D9" s="9">
        <f>C9*$K$4</f>
        <v>40686.1</v>
      </c>
      <c r="E9" s="8">
        <f>E7*10%</f>
        <v>29.3</v>
      </c>
      <c r="F9" s="9">
        <f t="shared" si="1"/>
        <v>45327.1</v>
      </c>
      <c r="G9" s="8">
        <f>G7*10%</f>
        <v>33.800000000000004</v>
      </c>
      <c r="H9" s="9">
        <f t="shared" si="2"/>
        <v>52288.600000000006</v>
      </c>
      <c r="I9" s="8">
        <f>I7*10%</f>
        <v>36.300000000000004</v>
      </c>
      <c r="J9" s="9">
        <f t="shared" si="3"/>
        <v>56156.100000000006</v>
      </c>
      <c r="K9" s="63"/>
    </row>
    <row r="10" spans="2:13" ht="24.75" customHeight="1" x14ac:dyDescent="0.3">
      <c r="B10" s="17" t="s">
        <v>21</v>
      </c>
      <c r="C10" s="8">
        <f>C8*10%</f>
        <v>41.300000000000004</v>
      </c>
      <c r="D10" s="9">
        <f>C10*$K$4</f>
        <v>63891.100000000006</v>
      </c>
      <c r="E10" s="8">
        <f>E8*10%</f>
        <v>44.300000000000004</v>
      </c>
      <c r="F10" s="9">
        <f t="shared" si="1"/>
        <v>68532.100000000006</v>
      </c>
      <c r="G10" s="8">
        <f>G8*10%</f>
        <v>48.800000000000004</v>
      </c>
      <c r="H10" s="9">
        <f t="shared" si="2"/>
        <v>75493.600000000006</v>
      </c>
      <c r="I10" s="8">
        <f>I8*10%</f>
        <v>51.300000000000004</v>
      </c>
      <c r="J10" s="9">
        <f t="shared" si="3"/>
        <v>79361.100000000006</v>
      </c>
      <c r="K10" s="63"/>
    </row>
    <row r="11" spans="2:13" ht="24.75" customHeight="1" x14ac:dyDescent="0.3">
      <c r="B11" s="16" t="s">
        <v>22</v>
      </c>
      <c r="C11" s="8">
        <f>C9*0.1</f>
        <v>2.6300000000000003</v>
      </c>
      <c r="D11" s="9">
        <f t="shared" ref="D11:D14" si="4">C11*$K$4</f>
        <v>4068.6100000000006</v>
      </c>
      <c r="E11" s="8">
        <f>E9*0.1</f>
        <v>2.93</v>
      </c>
      <c r="F11" s="9">
        <f t="shared" si="1"/>
        <v>4532.71</v>
      </c>
      <c r="G11" s="8">
        <f>G9*0.1</f>
        <v>3.3800000000000008</v>
      </c>
      <c r="H11" s="9">
        <f t="shared" si="2"/>
        <v>5228.8600000000015</v>
      </c>
      <c r="I11" s="8">
        <f>I9*0.1</f>
        <v>3.6300000000000008</v>
      </c>
      <c r="J11" s="9">
        <f t="shared" si="3"/>
        <v>5615.6100000000015</v>
      </c>
      <c r="K11" s="63"/>
    </row>
    <row r="12" spans="2:13" ht="24.75" customHeight="1" x14ac:dyDescent="0.3">
      <c r="B12" s="17" t="s">
        <v>23</v>
      </c>
      <c r="C12" s="8">
        <f>C10*0.1</f>
        <v>4.1300000000000008</v>
      </c>
      <c r="D12" s="9">
        <f t="shared" si="4"/>
        <v>6389.1100000000015</v>
      </c>
      <c r="E12" s="8">
        <f>E10*0.1</f>
        <v>4.4300000000000006</v>
      </c>
      <c r="F12" s="9">
        <f t="shared" si="1"/>
        <v>6853.2100000000009</v>
      </c>
      <c r="G12" s="8">
        <f>G10*0.1</f>
        <v>4.8800000000000008</v>
      </c>
      <c r="H12" s="9">
        <f t="shared" si="2"/>
        <v>7549.3600000000015</v>
      </c>
      <c r="I12" s="8">
        <f>I10*0.1</f>
        <v>5.1300000000000008</v>
      </c>
      <c r="J12" s="9">
        <f t="shared" si="3"/>
        <v>7936.1100000000015</v>
      </c>
      <c r="K12" s="63"/>
    </row>
    <row r="13" spans="2:13" ht="24.75" customHeight="1" x14ac:dyDescent="0.3">
      <c r="B13" s="20" t="s">
        <v>100</v>
      </c>
      <c r="C13" s="21">
        <f>C7+C9+C11</f>
        <v>291.93</v>
      </c>
      <c r="D13" s="23">
        <f t="shared" si="4"/>
        <v>451615.71</v>
      </c>
      <c r="E13" s="21">
        <f>E7+E9+E11</f>
        <v>325.23</v>
      </c>
      <c r="F13" s="23">
        <f t="shared" si="1"/>
        <v>503130.81000000006</v>
      </c>
      <c r="G13" s="21">
        <f>G7+G9+G11</f>
        <v>375.18</v>
      </c>
      <c r="H13" s="23">
        <f t="shared" si="2"/>
        <v>580403.46</v>
      </c>
      <c r="I13" s="21">
        <f>I7+I9+I11</f>
        <v>402.93</v>
      </c>
      <c r="J13" s="23">
        <f t="shared" si="3"/>
        <v>623332.71</v>
      </c>
      <c r="K13" s="63"/>
    </row>
    <row r="14" spans="2:13" ht="24.75" customHeight="1" x14ac:dyDescent="0.3">
      <c r="B14" s="22" t="s">
        <v>101</v>
      </c>
      <c r="C14" s="21">
        <f>C8+C10+C12</f>
        <v>458.43</v>
      </c>
      <c r="D14" s="23">
        <f t="shared" si="4"/>
        <v>709191.21</v>
      </c>
      <c r="E14" s="21">
        <f>E8+E10+E12</f>
        <v>491.73</v>
      </c>
      <c r="F14" s="23">
        <f t="shared" si="1"/>
        <v>760706.31</v>
      </c>
      <c r="G14" s="21">
        <f>G8+G10+G12</f>
        <v>541.67999999999995</v>
      </c>
      <c r="H14" s="23">
        <f t="shared" si="2"/>
        <v>837978.96</v>
      </c>
      <c r="I14" s="21">
        <f>I8+I10+I12</f>
        <v>569.42999999999995</v>
      </c>
      <c r="J14" s="23">
        <f t="shared" si="3"/>
        <v>880908.21</v>
      </c>
      <c r="K14" s="63"/>
    </row>
    <row r="15" spans="2:13" ht="24.75" customHeight="1" x14ac:dyDescent="0.3">
      <c r="B15" s="4" t="s">
        <v>26</v>
      </c>
      <c r="C15" s="8">
        <f>C13*3%</f>
        <v>8.7578999999999994</v>
      </c>
      <c r="D15" s="24">
        <f t="shared" ref="D15:J16" si="5">D13*3%</f>
        <v>13548.471299999999</v>
      </c>
      <c r="E15" s="8">
        <f t="shared" si="5"/>
        <v>9.7568999999999999</v>
      </c>
      <c r="F15" s="24">
        <f t="shared" si="5"/>
        <v>15093.924300000001</v>
      </c>
      <c r="G15" s="8">
        <f t="shared" si="5"/>
        <v>11.2554</v>
      </c>
      <c r="H15" s="24">
        <f t="shared" si="5"/>
        <v>17412.103799999997</v>
      </c>
      <c r="I15" s="8">
        <f t="shared" si="5"/>
        <v>12.087899999999999</v>
      </c>
      <c r="J15" s="24">
        <f t="shared" si="5"/>
        <v>18699.981299999999</v>
      </c>
      <c r="K15" s="63"/>
    </row>
    <row r="16" spans="2:13" ht="24.75" customHeight="1" x14ac:dyDescent="0.3">
      <c r="B16" s="4" t="s">
        <v>27</v>
      </c>
      <c r="C16" s="8">
        <f>C14*3%</f>
        <v>13.7529</v>
      </c>
      <c r="D16" s="24">
        <f t="shared" si="5"/>
        <v>21275.736299999997</v>
      </c>
      <c r="E16" s="8">
        <f t="shared" si="5"/>
        <v>14.751899999999999</v>
      </c>
      <c r="F16" s="24">
        <f t="shared" si="5"/>
        <v>22821.189300000002</v>
      </c>
      <c r="G16" s="8">
        <f t="shared" si="5"/>
        <v>16.250399999999999</v>
      </c>
      <c r="H16" s="24">
        <f t="shared" si="5"/>
        <v>25139.368799999997</v>
      </c>
      <c r="I16" s="8">
        <f t="shared" si="5"/>
        <v>17.082899999999999</v>
      </c>
      <c r="J16" s="24">
        <f t="shared" si="5"/>
        <v>26427.246299999999</v>
      </c>
      <c r="K16" s="63"/>
    </row>
    <row r="17" spans="1:11" ht="24.75" customHeight="1" x14ac:dyDescent="0.3">
      <c r="B17" s="11" t="s">
        <v>24</v>
      </c>
      <c r="C17" s="18">
        <f>C9-C15</f>
        <v>17.542100000000001</v>
      </c>
      <c r="D17" s="25">
        <f t="shared" ref="D17:J18" si="6">D9-D15</f>
        <v>27137.628700000001</v>
      </c>
      <c r="E17" s="18">
        <f t="shared" si="6"/>
        <v>19.543100000000003</v>
      </c>
      <c r="F17" s="25">
        <f t="shared" si="6"/>
        <v>30233.1757</v>
      </c>
      <c r="G17" s="18">
        <f t="shared" si="6"/>
        <v>22.544600000000003</v>
      </c>
      <c r="H17" s="25">
        <f t="shared" si="6"/>
        <v>34876.496200000009</v>
      </c>
      <c r="I17" s="18">
        <f t="shared" si="6"/>
        <v>24.212100000000007</v>
      </c>
      <c r="J17" s="25">
        <f t="shared" si="6"/>
        <v>37456.118700000006</v>
      </c>
      <c r="K17" s="63"/>
    </row>
    <row r="18" spans="1:11" ht="24.75" customHeight="1" thickBot="1" x14ac:dyDescent="0.35">
      <c r="B18" s="29" t="s">
        <v>25</v>
      </c>
      <c r="C18" s="19">
        <f>C10-C16</f>
        <v>27.547100000000004</v>
      </c>
      <c r="D18" s="26">
        <f t="shared" si="6"/>
        <v>42615.363700000009</v>
      </c>
      <c r="E18" s="19">
        <f t="shared" si="6"/>
        <v>29.548100000000005</v>
      </c>
      <c r="F18" s="26">
        <f t="shared" si="6"/>
        <v>45710.910700000008</v>
      </c>
      <c r="G18" s="19">
        <f t="shared" si="6"/>
        <v>32.549600000000005</v>
      </c>
      <c r="H18" s="26">
        <f t="shared" si="6"/>
        <v>50354.231200000009</v>
      </c>
      <c r="I18" s="19">
        <f t="shared" si="6"/>
        <v>34.217100000000002</v>
      </c>
      <c r="J18" s="26">
        <f t="shared" si="6"/>
        <v>52933.853700000007</v>
      </c>
      <c r="K18" s="64"/>
    </row>
    <row r="19" spans="1:11" x14ac:dyDescent="0.3">
      <c r="C19" t="s">
        <v>2</v>
      </c>
    </row>
    <row r="20" spans="1:11" ht="17.25" thickBot="1" x14ac:dyDescent="0.35">
      <c r="B20" s="15" t="s">
        <v>28</v>
      </c>
      <c r="H20" s="59" t="s">
        <v>33</v>
      </c>
      <c r="I20" s="59"/>
    </row>
    <row r="21" spans="1:11" x14ac:dyDescent="0.3">
      <c r="B21" s="1" t="s">
        <v>0</v>
      </c>
      <c r="C21" s="65" t="s">
        <v>16</v>
      </c>
      <c r="D21" s="66"/>
      <c r="E21" s="65" t="s">
        <v>17</v>
      </c>
      <c r="F21" s="67"/>
      <c r="H21" s="1"/>
      <c r="I21" s="2" t="s">
        <v>0</v>
      </c>
      <c r="J21" s="2" t="s">
        <v>14</v>
      </c>
      <c r="K21" s="3" t="s">
        <v>15</v>
      </c>
    </row>
    <row r="22" spans="1:11" x14ac:dyDescent="0.3">
      <c r="B22" s="6" t="s">
        <v>14</v>
      </c>
      <c r="C22" s="5">
        <v>29</v>
      </c>
      <c r="D22" s="14">
        <f>C22*$K$4</f>
        <v>44863</v>
      </c>
      <c r="E22" s="5">
        <v>15</v>
      </c>
      <c r="F22" s="12">
        <f>E22*$K$4</f>
        <v>23205</v>
      </c>
      <c r="H22" s="68" t="s">
        <v>16</v>
      </c>
      <c r="I22" s="5" t="s">
        <v>29</v>
      </c>
      <c r="J22" s="43">
        <f>D24+D22</f>
        <v>145418</v>
      </c>
      <c r="K22" s="45">
        <f>D24+D23</f>
        <v>261443</v>
      </c>
    </row>
    <row r="23" spans="1:11" x14ac:dyDescent="0.3">
      <c r="B23" s="6" t="s">
        <v>15</v>
      </c>
      <c r="C23" s="5">
        <v>104</v>
      </c>
      <c r="D23" s="14">
        <f>C23*$K$4</f>
        <v>160888</v>
      </c>
      <c r="E23" s="5">
        <v>52</v>
      </c>
      <c r="F23" s="12">
        <f>E23*$K$4</f>
        <v>80444</v>
      </c>
      <c r="H23" s="68"/>
      <c r="I23" s="5" t="s">
        <v>30</v>
      </c>
      <c r="J23" s="44">
        <f>J22*13%</f>
        <v>18904.34</v>
      </c>
      <c r="K23" s="46">
        <f>K22*13%</f>
        <v>33987.590000000004</v>
      </c>
    </row>
    <row r="24" spans="1:11" ht="17.25" thickBot="1" x14ac:dyDescent="0.35">
      <c r="B24" s="40" t="s">
        <v>19</v>
      </c>
      <c r="C24" s="41">
        <v>65</v>
      </c>
      <c r="D24" s="42">
        <f>C24*$K$4</f>
        <v>100555</v>
      </c>
      <c r="E24" s="69"/>
      <c r="F24" s="70"/>
      <c r="H24" s="68"/>
      <c r="I24" s="33" t="s">
        <v>31</v>
      </c>
      <c r="J24" s="47">
        <f>J22+J23</f>
        <v>164322.34</v>
      </c>
      <c r="K24" s="48">
        <f>K22+K23</f>
        <v>295430.59000000003</v>
      </c>
    </row>
    <row r="25" spans="1:11" x14ac:dyDescent="0.3">
      <c r="H25" s="57" t="s">
        <v>32</v>
      </c>
      <c r="I25" s="5" t="s">
        <v>29</v>
      </c>
      <c r="J25" s="43">
        <f>F22</f>
        <v>23205</v>
      </c>
      <c r="K25" s="45">
        <f>F23</f>
        <v>80444</v>
      </c>
    </row>
    <row r="26" spans="1:11" x14ac:dyDescent="0.3">
      <c r="B26" s="15" t="s">
        <v>34</v>
      </c>
      <c r="H26" s="57"/>
      <c r="I26" s="5" t="s">
        <v>30</v>
      </c>
      <c r="J26" s="44">
        <f>J25*13%</f>
        <v>3016.65</v>
      </c>
      <c r="K26" s="46">
        <f>K25*13%</f>
        <v>10457.720000000001</v>
      </c>
    </row>
    <row r="27" spans="1:11" ht="17.25" thickBot="1" x14ac:dyDescent="0.35">
      <c r="A27" s="59" t="s">
        <v>35</v>
      </c>
      <c r="B27" s="59"/>
      <c r="C27" s="59"/>
      <c r="D27" s="59"/>
      <c r="E27" s="59"/>
      <c r="F27" s="59"/>
      <c r="H27" s="58"/>
      <c r="I27" s="37" t="s">
        <v>31</v>
      </c>
      <c r="J27" s="49">
        <f>J25+J26</f>
        <v>26221.65</v>
      </c>
      <c r="K27" s="50">
        <f>K25+K26</f>
        <v>90901.72</v>
      </c>
    </row>
  </sheetData>
  <mergeCells count="15">
    <mergeCell ref="B1:J1"/>
    <mergeCell ref="B3:B4"/>
    <mergeCell ref="C3:D4"/>
    <mergeCell ref="E3:F4"/>
    <mergeCell ref="G3:H4"/>
    <mergeCell ref="I3:J4"/>
    <mergeCell ref="H25:H27"/>
    <mergeCell ref="A27:F27"/>
    <mergeCell ref="L3:M5"/>
    <mergeCell ref="K5:K18"/>
    <mergeCell ref="H20:I20"/>
    <mergeCell ref="C21:D21"/>
    <mergeCell ref="E21:F21"/>
    <mergeCell ref="H22:H24"/>
    <mergeCell ref="E24:F24"/>
  </mergeCells>
  <phoneticPr fontId="2" type="noConversion"/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C8FAC-EB64-4CB7-9C0F-F62BEDDFE408}">
  <dimension ref="A1:M27"/>
  <sheetViews>
    <sheetView tabSelected="1" zoomScale="85" zoomScaleNormal="85" workbookViewId="0">
      <selection activeCell="J17" sqref="J17"/>
    </sheetView>
  </sheetViews>
  <sheetFormatPr defaultRowHeight="16.5" x14ac:dyDescent="0.3"/>
  <cols>
    <col min="1" max="1" width="4.25" customWidth="1"/>
    <col min="2" max="2" width="26.25" customWidth="1"/>
    <col min="3" max="3" width="12.375" bestFit="1" customWidth="1"/>
    <col min="4" max="7" width="12.375" customWidth="1"/>
    <col min="8" max="9" width="12.375" bestFit="1" customWidth="1"/>
    <col min="10" max="10" width="12.5" bestFit="1" customWidth="1"/>
    <col min="11" max="11" width="9.75" bestFit="1" customWidth="1"/>
    <col min="13" max="13" width="5.875" customWidth="1"/>
  </cols>
  <sheetData>
    <row r="1" spans="2:13" ht="43.5" customHeight="1" x14ac:dyDescent="0.3">
      <c r="B1" s="71" t="s">
        <v>12</v>
      </c>
      <c r="C1" s="71"/>
      <c r="D1" s="71"/>
      <c r="E1" s="71"/>
      <c r="F1" s="71"/>
      <c r="G1" s="71"/>
      <c r="H1" s="71"/>
      <c r="I1" s="71"/>
      <c r="J1" s="71"/>
      <c r="K1" t="s">
        <v>105</v>
      </c>
    </row>
    <row r="2" spans="2:13" ht="17.25" thickBot="1" x14ac:dyDescent="0.35">
      <c r="K2" t="s">
        <v>3</v>
      </c>
    </row>
    <row r="3" spans="2:13" ht="16.5" customHeight="1" x14ac:dyDescent="0.3">
      <c r="B3" s="72" t="s">
        <v>0</v>
      </c>
      <c r="C3" s="74" t="s">
        <v>4</v>
      </c>
      <c r="D3" s="62"/>
      <c r="E3" s="76" t="s">
        <v>5</v>
      </c>
      <c r="F3" s="77"/>
      <c r="G3" s="80" t="s">
        <v>6</v>
      </c>
      <c r="H3" s="62"/>
      <c r="I3" s="80" t="s">
        <v>7</v>
      </c>
      <c r="J3" s="62"/>
      <c r="K3" s="10" t="s">
        <v>1</v>
      </c>
      <c r="L3" s="60" t="s">
        <v>98</v>
      </c>
      <c r="M3" s="61"/>
    </row>
    <row r="4" spans="2:13" ht="17.25" thickBot="1" x14ac:dyDescent="0.35">
      <c r="B4" s="73"/>
      <c r="C4" s="75"/>
      <c r="D4" s="64"/>
      <c r="E4" s="78"/>
      <c r="F4" s="79"/>
      <c r="G4" s="81"/>
      <c r="H4" s="64"/>
      <c r="I4" s="81"/>
      <c r="J4" s="64"/>
      <c r="K4" s="13">
        <v>1547</v>
      </c>
      <c r="L4" s="60"/>
      <c r="M4" s="61"/>
    </row>
    <row r="5" spans="2:13" ht="21.75" customHeight="1" x14ac:dyDescent="0.3">
      <c r="B5" s="7" t="s">
        <v>11</v>
      </c>
      <c r="C5" s="27" t="s">
        <v>9</v>
      </c>
      <c r="D5" s="28" t="s">
        <v>10</v>
      </c>
      <c r="E5" s="27" t="s">
        <v>9</v>
      </c>
      <c r="F5" s="28" t="s">
        <v>10</v>
      </c>
      <c r="G5" s="27" t="s">
        <v>9</v>
      </c>
      <c r="H5" s="28" t="s">
        <v>10</v>
      </c>
      <c r="I5" s="27" t="s">
        <v>9</v>
      </c>
      <c r="J5" s="28" t="s">
        <v>10</v>
      </c>
      <c r="K5" s="62"/>
      <c r="L5" s="60"/>
      <c r="M5" s="61"/>
    </row>
    <row r="6" spans="2:13" ht="24.75" customHeight="1" x14ac:dyDescent="0.3">
      <c r="B6" s="4" t="s">
        <v>18</v>
      </c>
      <c r="C6" s="8">
        <v>265</v>
      </c>
      <c r="D6" s="9">
        <f>C6*$K$4</f>
        <v>409955</v>
      </c>
      <c r="E6" s="8">
        <v>295</v>
      </c>
      <c r="F6" s="9">
        <f>E6*$K$4</f>
        <v>456365</v>
      </c>
      <c r="G6" s="8">
        <v>355</v>
      </c>
      <c r="H6" s="9">
        <f>G6*$K$4</f>
        <v>549185</v>
      </c>
      <c r="I6" s="8">
        <v>385</v>
      </c>
      <c r="J6" s="9">
        <f>I6*$K$4</f>
        <v>595595</v>
      </c>
      <c r="K6" s="63"/>
    </row>
    <row r="7" spans="2:13" ht="24.75" customHeight="1" x14ac:dyDescent="0.3">
      <c r="B7" s="16" t="s">
        <v>8</v>
      </c>
      <c r="C7" s="8">
        <f>$C$22*2+C6</f>
        <v>323</v>
      </c>
      <c r="D7" s="9">
        <f t="shared" ref="D7" si="0">C7*$K$4</f>
        <v>499681</v>
      </c>
      <c r="E7" s="8">
        <f>$C$22*2+E6</f>
        <v>353</v>
      </c>
      <c r="F7" s="9">
        <f t="shared" ref="F7:F14" si="1">E7*$K$4</f>
        <v>546091</v>
      </c>
      <c r="G7" s="8">
        <f>$C$22*2+G6</f>
        <v>413</v>
      </c>
      <c r="H7" s="9">
        <f t="shared" ref="H7:H14" si="2">G7*$K$4</f>
        <v>638911</v>
      </c>
      <c r="I7" s="8">
        <f>$C$22*2+I6</f>
        <v>443</v>
      </c>
      <c r="J7" s="9">
        <f t="shared" ref="J7:J14" si="3">I7*$K$4</f>
        <v>685321</v>
      </c>
      <c r="K7" s="63"/>
    </row>
    <row r="8" spans="2:13" ht="24.75" customHeight="1" x14ac:dyDescent="0.3">
      <c r="B8" s="17" t="s">
        <v>13</v>
      </c>
      <c r="C8" s="8">
        <f>$C$23*2+C6</f>
        <v>473</v>
      </c>
      <c r="D8" s="9">
        <f>C8*$K$4</f>
        <v>731731</v>
      </c>
      <c r="E8" s="8">
        <f>$C$23*2+E6</f>
        <v>503</v>
      </c>
      <c r="F8" s="9">
        <f t="shared" si="1"/>
        <v>778141</v>
      </c>
      <c r="G8" s="8">
        <f>$C$23*2+G6</f>
        <v>563</v>
      </c>
      <c r="H8" s="9">
        <f t="shared" si="2"/>
        <v>870961</v>
      </c>
      <c r="I8" s="8">
        <f>$C$23*2+I6</f>
        <v>593</v>
      </c>
      <c r="J8" s="9">
        <f t="shared" si="3"/>
        <v>917371</v>
      </c>
      <c r="K8" s="63"/>
    </row>
    <row r="9" spans="2:13" ht="24.75" customHeight="1" x14ac:dyDescent="0.3">
      <c r="B9" s="16" t="s">
        <v>20</v>
      </c>
      <c r="C9" s="8">
        <f>C7*10%</f>
        <v>32.300000000000004</v>
      </c>
      <c r="D9" s="9">
        <f>C9*$K$4</f>
        <v>49968.100000000006</v>
      </c>
      <c r="E9" s="8">
        <f>E7*10%</f>
        <v>35.300000000000004</v>
      </c>
      <c r="F9" s="9">
        <f t="shared" si="1"/>
        <v>54609.100000000006</v>
      </c>
      <c r="G9" s="8">
        <f>G7*10%</f>
        <v>41.300000000000004</v>
      </c>
      <c r="H9" s="9">
        <f t="shared" si="2"/>
        <v>63891.100000000006</v>
      </c>
      <c r="I9" s="8">
        <f>I7*10%</f>
        <v>44.300000000000004</v>
      </c>
      <c r="J9" s="9">
        <f t="shared" si="3"/>
        <v>68532.100000000006</v>
      </c>
      <c r="K9" s="63"/>
    </row>
    <row r="10" spans="2:13" ht="24.75" customHeight="1" x14ac:dyDescent="0.3">
      <c r="B10" s="17" t="s">
        <v>21</v>
      </c>
      <c r="C10" s="8">
        <f>C8*10%</f>
        <v>47.300000000000004</v>
      </c>
      <c r="D10" s="9">
        <f>C10*$K$4</f>
        <v>73173.100000000006</v>
      </c>
      <c r="E10" s="8">
        <f>E8*10%</f>
        <v>50.300000000000004</v>
      </c>
      <c r="F10" s="9">
        <f t="shared" si="1"/>
        <v>77814.100000000006</v>
      </c>
      <c r="G10" s="8">
        <f>G8*10%</f>
        <v>56.300000000000004</v>
      </c>
      <c r="H10" s="9">
        <f t="shared" si="2"/>
        <v>87096.1</v>
      </c>
      <c r="I10" s="8">
        <f>I8*10%</f>
        <v>59.300000000000004</v>
      </c>
      <c r="J10" s="9">
        <f t="shared" si="3"/>
        <v>91737.1</v>
      </c>
      <c r="K10" s="63"/>
    </row>
    <row r="11" spans="2:13" ht="24.75" customHeight="1" x14ac:dyDescent="0.3">
      <c r="B11" s="16" t="s">
        <v>22</v>
      </c>
      <c r="C11" s="8">
        <f>C9*0.1</f>
        <v>3.2300000000000004</v>
      </c>
      <c r="D11" s="9">
        <f t="shared" ref="D11:D14" si="4">C11*$K$4</f>
        <v>4996.8100000000004</v>
      </c>
      <c r="E11" s="8">
        <f>E9*0.1</f>
        <v>3.5300000000000007</v>
      </c>
      <c r="F11" s="9">
        <f t="shared" si="1"/>
        <v>5460.9100000000008</v>
      </c>
      <c r="G11" s="8">
        <f>G9*0.1</f>
        <v>4.1300000000000008</v>
      </c>
      <c r="H11" s="9">
        <f t="shared" si="2"/>
        <v>6389.1100000000015</v>
      </c>
      <c r="I11" s="8">
        <f>I9*0.1</f>
        <v>4.4300000000000006</v>
      </c>
      <c r="J11" s="9">
        <f t="shared" si="3"/>
        <v>6853.2100000000009</v>
      </c>
      <c r="K11" s="63"/>
    </row>
    <row r="12" spans="2:13" ht="24.75" customHeight="1" x14ac:dyDescent="0.3">
      <c r="B12" s="17" t="s">
        <v>23</v>
      </c>
      <c r="C12" s="8">
        <f>C10*0.1</f>
        <v>4.7300000000000004</v>
      </c>
      <c r="D12" s="9">
        <f t="shared" si="4"/>
        <v>7317.31</v>
      </c>
      <c r="E12" s="8">
        <f>E10*0.1</f>
        <v>5.0300000000000011</v>
      </c>
      <c r="F12" s="9">
        <f t="shared" si="1"/>
        <v>7781.4100000000017</v>
      </c>
      <c r="G12" s="8">
        <f>G10*0.1</f>
        <v>5.6300000000000008</v>
      </c>
      <c r="H12" s="9">
        <f t="shared" si="2"/>
        <v>8709.61</v>
      </c>
      <c r="I12" s="8">
        <f>I10*0.1</f>
        <v>5.9300000000000006</v>
      </c>
      <c r="J12" s="9">
        <f t="shared" si="3"/>
        <v>9173.7100000000009</v>
      </c>
      <c r="K12" s="63"/>
    </row>
    <row r="13" spans="2:13" ht="24.75" customHeight="1" x14ac:dyDescent="0.3">
      <c r="B13" s="20" t="s">
        <v>100</v>
      </c>
      <c r="C13" s="21">
        <f>C7+C9+C11</f>
        <v>358.53000000000003</v>
      </c>
      <c r="D13" s="23">
        <f t="shared" si="4"/>
        <v>554645.91</v>
      </c>
      <c r="E13" s="21">
        <f>E7+E9+E11</f>
        <v>391.83</v>
      </c>
      <c r="F13" s="23">
        <f t="shared" si="1"/>
        <v>606161.01</v>
      </c>
      <c r="G13" s="21">
        <f>G7+G9+G11</f>
        <v>458.43</v>
      </c>
      <c r="H13" s="23">
        <f t="shared" si="2"/>
        <v>709191.21</v>
      </c>
      <c r="I13" s="21">
        <f>I7+I9+I11</f>
        <v>491.73</v>
      </c>
      <c r="J13" s="23">
        <f t="shared" si="3"/>
        <v>760706.31</v>
      </c>
      <c r="K13" s="63"/>
    </row>
    <row r="14" spans="2:13" ht="24.75" customHeight="1" x14ac:dyDescent="0.3">
      <c r="B14" s="22" t="s">
        <v>101</v>
      </c>
      <c r="C14" s="21">
        <f>C8+C10+C12</f>
        <v>525.03</v>
      </c>
      <c r="D14" s="23">
        <f t="shared" si="4"/>
        <v>812221.40999999992</v>
      </c>
      <c r="E14" s="21">
        <f>E8+E10+E12</f>
        <v>558.32999999999993</v>
      </c>
      <c r="F14" s="23">
        <f t="shared" si="1"/>
        <v>863736.50999999989</v>
      </c>
      <c r="G14" s="21">
        <f>G8+G10+G12</f>
        <v>624.92999999999995</v>
      </c>
      <c r="H14" s="23">
        <f t="shared" si="2"/>
        <v>966766.71</v>
      </c>
      <c r="I14" s="21">
        <f>I8+I10+I12</f>
        <v>658.2299999999999</v>
      </c>
      <c r="J14" s="23">
        <f t="shared" si="3"/>
        <v>1018281.8099999998</v>
      </c>
      <c r="K14" s="63"/>
    </row>
    <row r="15" spans="2:13" ht="24.75" customHeight="1" x14ac:dyDescent="0.3">
      <c r="B15" s="4" t="s">
        <v>26</v>
      </c>
      <c r="C15" s="8">
        <f>C13*3%</f>
        <v>10.7559</v>
      </c>
      <c r="D15" s="24">
        <f t="shared" ref="D15:J16" si="5">D13*3%</f>
        <v>16639.3773</v>
      </c>
      <c r="E15" s="8">
        <f t="shared" si="5"/>
        <v>11.754899999999999</v>
      </c>
      <c r="F15" s="24">
        <f t="shared" si="5"/>
        <v>18184.830299999998</v>
      </c>
      <c r="G15" s="8">
        <f t="shared" si="5"/>
        <v>13.7529</v>
      </c>
      <c r="H15" s="24">
        <f t="shared" si="5"/>
        <v>21275.736299999997</v>
      </c>
      <c r="I15" s="8">
        <f t="shared" si="5"/>
        <v>14.751899999999999</v>
      </c>
      <c r="J15" s="24">
        <f t="shared" si="5"/>
        <v>22821.189300000002</v>
      </c>
      <c r="K15" s="63"/>
    </row>
    <row r="16" spans="2:13" ht="24.75" customHeight="1" x14ac:dyDescent="0.3">
      <c r="B16" s="4" t="s">
        <v>27</v>
      </c>
      <c r="C16" s="8">
        <f>C14*3%</f>
        <v>15.750899999999998</v>
      </c>
      <c r="D16" s="24">
        <f t="shared" si="5"/>
        <v>24366.642299999996</v>
      </c>
      <c r="E16" s="8">
        <f t="shared" si="5"/>
        <v>16.749899999999997</v>
      </c>
      <c r="F16" s="24">
        <f t="shared" si="5"/>
        <v>25912.095299999997</v>
      </c>
      <c r="G16" s="8">
        <f t="shared" si="5"/>
        <v>18.747899999999998</v>
      </c>
      <c r="H16" s="24">
        <f t="shared" si="5"/>
        <v>29003.001299999996</v>
      </c>
      <c r="I16" s="8">
        <f t="shared" si="5"/>
        <v>19.746899999999997</v>
      </c>
      <c r="J16" s="24">
        <f t="shared" si="5"/>
        <v>30548.454299999994</v>
      </c>
      <c r="K16" s="63"/>
    </row>
    <row r="17" spans="1:11" ht="24.75" customHeight="1" x14ac:dyDescent="0.3">
      <c r="B17" s="11" t="s">
        <v>24</v>
      </c>
      <c r="C17" s="18">
        <f>C9-C15</f>
        <v>21.544100000000004</v>
      </c>
      <c r="D17" s="25">
        <f t="shared" ref="D17:J18" si="6">D9-D15</f>
        <v>33328.722700000006</v>
      </c>
      <c r="E17" s="18">
        <f t="shared" si="6"/>
        <v>23.545100000000005</v>
      </c>
      <c r="F17" s="25">
        <f t="shared" si="6"/>
        <v>36424.269700000004</v>
      </c>
      <c r="G17" s="18">
        <f t="shared" si="6"/>
        <v>27.547100000000004</v>
      </c>
      <c r="H17" s="25">
        <f t="shared" si="6"/>
        <v>42615.363700000009</v>
      </c>
      <c r="I17" s="18">
        <f t="shared" si="6"/>
        <v>29.548100000000005</v>
      </c>
      <c r="J17" s="25">
        <f t="shared" si="6"/>
        <v>45710.910700000008</v>
      </c>
      <c r="K17" s="63"/>
    </row>
    <row r="18" spans="1:11" ht="24.75" customHeight="1" thickBot="1" x14ac:dyDescent="0.35">
      <c r="B18" s="29" t="s">
        <v>25</v>
      </c>
      <c r="C18" s="19">
        <f>C10-C16</f>
        <v>31.549100000000006</v>
      </c>
      <c r="D18" s="26">
        <f t="shared" si="6"/>
        <v>48806.457700000014</v>
      </c>
      <c r="E18" s="19">
        <f t="shared" si="6"/>
        <v>33.550100000000008</v>
      </c>
      <c r="F18" s="26">
        <f t="shared" si="6"/>
        <v>51902.004700000005</v>
      </c>
      <c r="G18" s="19">
        <f t="shared" si="6"/>
        <v>37.55210000000001</v>
      </c>
      <c r="H18" s="26">
        <f t="shared" si="6"/>
        <v>58093.09870000001</v>
      </c>
      <c r="I18" s="19">
        <f t="shared" si="6"/>
        <v>39.553100000000008</v>
      </c>
      <c r="J18" s="26">
        <f t="shared" si="6"/>
        <v>61188.645700000008</v>
      </c>
      <c r="K18" s="64"/>
    </row>
    <row r="19" spans="1:11" x14ac:dyDescent="0.3">
      <c r="C19" t="s">
        <v>2</v>
      </c>
    </row>
    <row r="20" spans="1:11" ht="17.25" thickBot="1" x14ac:dyDescent="0.35">
      <c r="B20" s="15" t="s">
        <v>28</v>
      </c>
      <c r="H20" s="59" t="s">
        <v>33</v>
      </c>
      <c r="I20" s="59"/>
    </row>
    <row r="21" spans="1:11" x14ac:dyDescent="0.3">
      <c r="B21" s="1" t="s">
        <v>0</v>
      </c>
      <c r="C21" s="65" t="s">
        <v>16</v>
      </c>
      <c r="D21" s="66"/>
      <c r="E21" s="65" t="s">
        <v>17</v>
      </c>
      <c r="F21" s="67"/>
      <c r="H21" s="1"/>
      <c r="I21" s="2" t="s">
        <v>0</v>
      </c>
      <c r="J21" s="2" t="s">
        <v>14</v>
      </c>
      <c r="K21" s="3" t="s">
        <v>15</v>
      </c>
    </row>
    <row r="22" spans="1:11" x14ac:dyDescent="0.3">
      <c r="B22" s="6" t="s">
        <v>14</v>
      </c>
      <c r="C22" s="5">
        <v>29</v>
      </c>
      <c r="D22" s="14">
        <f>C22*$K$4</f>
        <v>44863</v>
      </c>
      <c r="E22" s="5">
        <v>15</v>
      </c>
      <c r="F22" s="12">
        <f>E22*$K$4</f>
        <v>23205</v>
      </c>
      <c r="H22" s="68" t="s">
        <v>16</v>
      </c>
      <c r="I22" s="5" t="s">
        <v>29</v>
      </c>
      <c r="J22" s="43">
        <f>D24+D22</f>
        <v>168623</v>
      </c>
      <c r="K22" s="45">
        <f>D24+D23</f>
        <v>284648</v>
      </c>
    </row>
    <row r="23" spans="1:11" x14ac:dyDescent="0.3">
      <c r="B23" s="6" t="s">
        <v>15</v>
      </c>
      <c r="C23" s="5">
        <v>104</v>
      </c>
      <c r="D23" s="14">
        <f>C23*$K$4</f>
        <v>160888</v>
      </c>
      <c r="E23" s="5">
        <v>52</v>
      </c>
      <c r="F23" s="12">
        <f>E23*$K$4</f>
        <v>80444</v>
      </c>
      <c r="H23" s="68"/>
      <c r="I23" s="5" t="s">
        <v>30</v>
      </c>
      <c r="J23" s="44">
        <f>J22*13%</f>
        <v>21920.99</v>
      </c>
      <c r="K23" s="46">
        <f>K22*13%</f>
        <v>37004.239999999998</v>
      </c>
    </row>
    <row r="24" spans="1:11" ht="17.25" thickBot="1" x14ac:dyDescent="0.35">
      <c r="B24" s="40" t="s">
        <v>19</v>
      </c>
      <c r="C24" s="41">
        <v>80</v>
      </c>
      <c r="D24" s="42">
        <f>C24*$K$4</f>
        <v>123760</v>
      </c>
      <c r="E24" s="69"/>
      <c r="F24" s="70"/>
      <c r="H24" s="68"/>
      <c r="I24" s="33" t="s">
        <v>31</v>
      </c>
      <c r="J24" s="47">
        <f>J22+J23</f>
        <v>190543.99</v>
      </c>
      <c r="K24" s="48">
        <f>K22+K23</f>
        <v>321652.24</v>
      </c>
    </row>
    <row r="25" spans="1:11" x14ac:dyDescent="0.3">
      <c r="H25" s="57" t="s">
        <v>32</v>
      </c>
      <c r="I25" s="5" t="s">
        <v>29</v>
      </c>
      <c r="J25" s="43">
        <f>F22</f>
        <v>23205</v>
      </c>
      <c r="K25" s="45">
        <f>F23</f>
        <v>80444</v>
      </c>
    </row>
    <row r="26" spans="1:11" x14ac:dyDescent="0.3">
      <c r="B26" s="15" t="s">
        <v>34</v>
      </c>
      <c r="H26" s="57"/>
      <c r="I26" s="5" t="s">
        <v>30</v>
      </c>
      <c r="J26" s="44">
        <f>J25*13%</f>
        <v>3016.65</v>
      </c>
      <c r="K26" s="46">
        <f>K25*13%</f>
        <v>10457.720000000001</v>
      </c>
    </row>
    <row r="27" spans="1:11" ht="17.25" thickBot="1" x14ac:dyDescent="0.35">
      <c r="A27" s="59" t="s">
        <v>35</v>
      </c>
      <c r="B27" s="59"/>
      <c r="C27" s="59"/>
      <c r="D27" s="59"/>
      <c r="E27" s="59"/>
      <c r="F27" s="59"/>
      <c r="H27" s="58"/>
      <c r="I27" s="37" t="s">
        <v>31</v>
      </c>
      <c r="J27" s="49">
        <f>J25+J26</f>
        <v>26221.65</v>
      </c>
      <c r="K27" s="50">
        <f>K25+K26</f>
        <v>90901.72</v>
      </c>
    </row>
  </sheetData>
  <mergeCells count="15">
    <mergeCell ref="B1:J1"/>
    <mergeCell ref="B3:B4"/>
    <mergeCell ref="C3:D4"/>
    <mergeCell ref="E3:F4"/>
    <mergeCell ref="G3:H4"/>
    <mergeCell ref="I3:J4"/>
    <mergeCell ref="H25:H27"/>
    <mergeCell ref="A27:F27"/>
    <mergeCell ref="L3:M5"/>
    <mergeCell ref="K5:K18"/>
    <mergeCell ref="H20:I20"/>
    <mergeCell ref="C21:D21"/>
    <mergeCell ref="E21:F21"/>
    <mergeCell ref="H22:H24"/>
    <mergeCell ref="E24:F24"/>
  </mergeCells>
  <phoneticPr fontId="2" type="noConversion"/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PIC 공급가</vt:lpstr>
      <vt:lpstr>소비자가off</vt:lpstr>
      <vt:lpstr>소비자가Shoulder (260724~0821)</vt:lpstr>
      <vt:lpstr>소비자가 On (260923~0926)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다은</dc:creator>
  <cp:lastModifiedBy>다은</cp:lastModifiedBy>
  <dcterms:created xsi:type="dcterms:W3CDTF">2026-06-18T01:15:27Z</dcterms:created>
  <dcterms:modified xsi:type="dcterms:W3CDTF">2026-07-02T01:42:52Z</dcterms:modified>
</cp:coreProperties>
</file>