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G:\TKTRAVEL_공유문서\15._★★★★★여행대장★★★★★\16._네이버 쇼핑 라이브 자료(호텔판매,HK LIVE)\03._라라서프_2021.07.08\"/>
    </mc:Choice>
  </mc:AlternateContent>
  <xr:revisionPtr revIDLastSave="0" documentId="13_ncr:1_{D2492046-0A59-456A-8459-042FF479E2C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원가계산표" sheetId="1" r:id="rId1"/>
    <sheet name="원가계산표(수수료5%))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2" l="1"/>
  <c r="J20" i="2"/>
  <c r="I20" i="2"/>
  <c r="K11" i="2"/>
  <c r="K5" i="2"/>
  <c r="K14" i="2"/>
  <c r="K23" i="2"/>
  <c r="K4" i="2"/>
  <c r="K22" i="2"/>
  <c r="K21" i="2"/>
  <c r="K12" i="2"/>
  <c r="H4" i="2"/>
  <c r="H22" i="2"/>
  <c r="H21" i="2"/>
  <c r="I14" i="2"/>
  <c r="H13" i="2"/>
  <c r="H12" i="2"/>
  <c r="K13" i="2"/>
  <c r="J21" i="2"/>
  <c r="J22" i="2"/>
  <c r="J23" i="2"/>
  <c r="H23" i="2" s="1"/>
  <c r="I23" i="2"/>
  <c r="J12" i="2"/>
  <c r="J13" i="2"/>
  <c r="J14" i="2"/>
  <c r="H14" i="2" s="1"/>
  <c r="F11" i="2"/>
  <c r="J4" i="2"/>
  <c r="J11" i="2"/>
  <c r="J5" i="2"/>
  <c r="F20" i="2"/>
  <c r="I11" i="2"/>
  <c r="I5" i="2"/>
  <c r="F5" i="2"/>
  <c r="I4" i="2"/>
  <c r="F4" i="2"/>
  <c r="F10" i="1"/>
  <c r="I10" i="1"/>
  <c r="J10" i="1"/>
  <c r="K10" i="1"/>
  <c r="F11" i="1"/>
  <c r="I11" i="1"/>
  <c r="J11" i="1"/>
  <c r="K11" i="1"/>
  <c r="I30" i="1"/>
  <c r="I29" i="1"/>
  <c r="I28" i="1"/>
  <c r="F30" i="1"/>
  <c r="F29" i="1"/>
  <c r="F28" i="1"/>
  <c r="F27" i="1"/>
  <c r="F26" i="1"/>
  <c r="I20" i="1"/>
  <c r="I19" i="1"/>
  <c r="I27" i="1"/>
  <c r="I26" i="1"/>
  <c r="I18" i="1"/>
  <c r="I17" i="1"/>
  <c r="I9" i="1"/>
  <c r="I8" i="1"/>
  <c r="I5" i="1"/>
  <c r="I4" i="1"/>
  <c r="J30" i="1"/>
  <c r="K30" i="1" s="1"/>
  <c r="J29" i="1"/>
  <c r="K29" i="1" s="1"/>
  <c r="J28" i="1"/>
  <c r="K28" i="1" s="1"/>
  <c r="J27" i="1"/>
  <c r="K27" i="1" s="1"/>
  <c r="J26" i="1"/>
  <c r="K26" i="1" s="1"/>
  <c r="J20" i="1"/>
  <c r="K20" i="1" s="1"/>
  <c r="F20" i="1"/>
  <c r="J19" i="1"/>
  <c r="K19" i="1" s="1"/>
  <c r="F19" i="1"/>
  <c r="J18" i="1"/>
  <c r="K18" i="1" s="1"/>
  <c r="F18" i="1"/>
  <c r="J17" i="1"/>
  <c r="K17" i="1" s="1"/>
  <c r="F17" i="1"/>
  <c r="J7" i="1"/>
  <c r="K7" i="1" s="1"/>
  <c r="J6" i="1"/>
  <c r="K6" i="1" s="1"/>
  <c r="J9" i="1"/>
  <c r="K9" i="1" s="1"/>
  <c r="J8" i="1"/>
  <c r="K8" i="1" s="1"/>
  <c r="J5" i="1"/>
  <c r="K5" i="1" s="1"/>
  <c r="J4" i="1"/>
  <c r="K4" i="1" s="1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<sst xmlns="http://schemas.openxmlformats.org/spreadsheetml/2006/main" count="96" uniqueCount="45">
  <si>
    <t>라라서프 가격표</t>
    <phoneticPr fontId="1" type="noConversion"/>
  </si>
  <si>
    <t>캔디서프 가격표</t>
    <phoneticPr fontId="1" type="noConversion"/>
  </si>
  <si>
    <t>롤리서프 가격표</t>
    <phoneticPr fontId="1" type="noConversion"/>
  </si>
  <si>
    <t>NO</t>
    <phoneticPr fontId="1" type="noConversion"/>
  </si>
  <si>
    <t>상품명</t>
    <phoneticPr fontId="1" type="noConversion"/>
  </si>
  <si>
    <t>판매가</t>
    <phoneticPr fontId="1" type="noConversion"/>
  </si>
  <si>
    <t>공급가</t>
    <phoneticPr fontId="1" type="noConversion"/>
  </si>
  <si>
    <t>TK수수료</t>
    <phoneticPr fontId="1" type="noConversion"/>
  </si>
  <si>
    <t>네이버수수료</t>
    <phoneticPr fontId="1" type="noConversion"/>
  </si>
  <si>
    <t>라라입문강습</t>
    <phoneticPr fontId="1" type="noConversion"/>
  </si>
  <si>
    <t>프리미엄 입문강습</t>
    <phoneticPr fontId="1" type="noConversion"/>
  </si>
  <si>
    <t>레벨업 강습 1회</t>
    <phoneticPr fontId="1" type="noConversion"/>
  </si>
  <si>
    <t>레벨업 강습 3회</t>
    <phoneticPr fontId="1" type="noConversion"/>
  </si>
  <si>
    <t>1:1개인강습</t>
    <phoneticPr fontId="1" type="noConversion"/>
  </si>
  <si>
    <t>1:3개인강습 (1인기준)</t>
    <phoneticPr fontId="1" type="noConversion"/>
  </si>
  <si>
    <t>3인가족강습 (3인기준)</t>
    <phoneticPr fontId="1" type="noConversion"/>
  </si>
  <si>
    <r>
      <t xml:space="preserve">커플강습 </t>
    </r>
    <r>
      <rPr>
        <sz val="11"/>
        <color theme="1"/>
        <rFont val="맑은 고딕"/>
        <family val="2"/>
        <charset val="129"/>
        <scheme val="minor"/>
      </rPr>
      <t>(2인기준)</t>
    </r>
    <phoneticPr fontId="1" type="noConversion"/>
  </si>
  <si>
    <t>2021.06.22 UPDATE</t>
    <phoneticPr fontId="1" type="noConversion"/>
  </si>
  <si>
    <t>판매가(Live)</t>
    <phoneticPr fontId="1" type="noConversion"/>
  </si>
  <si>
    <t>공급가(Live)</t>
    <phoneticPr fontId="1" type="noConversion"/>
  </si>
  <si>
    <t>할인율(%)</t>
    <phoneticPr fontId="1" type="noConversion"/>
  </si>
  <si>
    <t>캔디입문강습(1인)</t>
    <phoneticPr fontId="1" type="noConversion"/>
  </si>
  <si>
    <t>캔디일반강습(1:1강습)</t>
    <phoneticPr fontId="1" type="noConversion"/>
  </si>
  <si>
    <t>캔디일반강습(1:2강습)(2인기준)</t>
    <phoneticPr fontId="1" type="noConversion"/>
  </si>
  <si>
    <t>캔디일반강습(1:3강습)(3인기준)</t>
    <phoneticPr fontId="1" type="noConversion"/>
  </si>
  <si>
    <t>보드 &amp; 수트 렌탈</t>
    <phoneticPr fontId="1" type="noConversion"/>
  </si>
  <si>
    <t>1:2 프리미엄 강습(2시간)(1인기준)</t>
    <phoneticPr fontId="1" type="noConversion"/>
  </si>
  <si>
    <t>1:1 프리미엄 강습(2시간)(1인기준)</t>
    <phoneticPr fontId="1" type="noConversion"/>
  </si>
  <si>
    <t>1:3 프리미엄 강습(2시간)(1인기준)</t>
    <phoneticPr fontId="1" type="noConversion"/>
  </si>
  <si>
    <t>프리미엄 강습(2시간)(1인기준)</t>
    <phoneticPr fontId="1" type="noConversion"/>
  </si>
  <si>
    <t>보드 일일렌탈</t>
    <phoneticPr fontId="1" type="noConversion"/>
  </si>
  <si>
    <r>
      <t>네이버수수료</t>
    </r>
    <r>
      <rPr>
        <b/>
        <sz val="11"/>
        <color rgb="FFFF0000"/>
        <rFont val="맑은 고딕"/>
        <family val="3"/>
        <charset val="129"/>
        <scheme val="minor"/>
      </rPr>
      <t>(7.75%)</t>
    </r>
    <phoneticPr fontId="1" type="noConversion"/>
  </si>
  <si>
    <t>TK수수료(5%)</t>
    <phoneticPr fontId="1" type="noConversion"/>
  </si>
  <si>
    <t>프리미엄 강습강습(1인)</t>
    <phoneticPr fontId="1" type="noConversion"/>
  </si>
  <si>
    <t>프리미업강습+바비큐 이용권 (Live 전용)</t>
    <phoneticPr fontId="1" type="noConversion"/>
  </si>
  <si>
    <t>보드&amp;수트 일일렌탈 + 바베큐 이용권(Live 전용)</t>
    <phoneticPr fontId="1" type="noConversion"/>
  </si>
  <si>
    <t>보드&amp;수트 일일렌탈 + 바베큐 이용권 (Live 전용)</t>
    <phoneticPr fontId="1" type="noConversion"/>
  </si>
  <si>
    <t>라라공급가(Live)</t>
    <phoneticPr fontId="1" type="noConversion"/>
  </si>
  <si>
    <t>캔디공급가(Live)</t>
    <phoneticPr fontId="1" type="noConversion"/>
  </si>
  <si>
    <t>롤리공급가(Live)</t>
    <phoneticPr fontId="1" type="noConversion"/>
  </si>
  <si>
    <t>캔디서프 가격표 (4개 상품)</t>
    <phoneticPr fontId="1" type="noConversion"/>
  </si>
  <si>
    <t>롤리서프 가격표 (4개 상품)</t>
    <phoneticPr fontId="1" type="noConversion"/>
  </si>
  <si>
    <t>라라서프 가격표 (2개 상품)</t>
    <phoneticPr fontId="1" type="noConversion"/>
  </si>
  <si>
    <t>2021.06.28 UPDATE</t>
    <phoneticPr fontId="1" type="noConversion"/>
  </si>
  <si>
    <t>★강습 진행 후 2번째 방문시 렌탈하면 무료강습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</si>
</sst>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1" xfId="1" applyFont="1" applyBorder="1">
      <alignment vertical="center"/>
    </xf>
    <xf numFmtId="41" fontId="0" fillId="0" borderId="11" xfId="1" applyFont="1" applyBorder="1">
      <alignment vertical="center"/>
    </xf>
    <xf numFmtId="41" fontId="0" fillId="0" borderId="0" xfId="1" applyFont="1" applyAlignment="1">
      <alignment horizontal="center" vertical="center"/>
    </xf>
    <xf numFmtId="41" fontId="0" fillId="0" borderId="0" xfId="1" applyFont="1" applyFill="1">
      <alignment vertical="center"/>
    </xf>
    <xf numFmtId="41" fontId="0" fillId="2" borderId="8" xfId="1" applyFont="1" applyFill="1" applyBorder="1" applyAlignment="1">
      <alignment horizontal="center" vertical="center"/>
    </xf>
    <xf numFmtId="41" fontId="0" fillId="2" borderId="10" xfId="1" applyFont="1" applyFill="1" applyBorder="1" applyAlignment="1">
      <alignment horizontal="center" vertical="center"/>
    </xf>
    <xf numFmtId="41" fontId="0" fillId="3" borderId="11" xfId="1" applyFont="1" applyFill="1" applyBorder="1">
      <alignment vertical="center"/>
    </xf>
    <xf numFmtId="41" fontId="0" fillId="3" borderId="12" xfId="1" applyFont="1" applyFill="1" applyBorder="1">
      <alignment vertical="center"/>
    </xf>
    <xf numFmtId="41" fontId="0" fillId="0" borderId="0" xfId="1" applyFont="1" applyAlignment="1">
      <alignment vertical="center"/>
    </xf>
    <xf numFmtId="0" fontId="0" fillId="0" borderId="2" xfId="1" applyNumberFormat="1" applyFont="1" applyBorder="1" applyAlignment="1">
      <alignment horizontal="center" vertical="center"/>
    </xf>
    <xf numFmtId="0" fontId="0" fillId="3" borderId="2" xfId="1" applyNumberFormat="1" applyFont="1" applyFill="1" applyBorder="1" applyAlignment="1">
      <alignment horizontal="center" vertical="center"/>
    </xf>
    <xf numFmtId="0" fontId="0" fillId="3" borderId="4" xfId="1" applyNumberFormat="1" applyFont="1" applyFill="1" applyBorder="1" applyAlignment="1">
      <alignment horizontal="center" vertical="center"/>
    </xf>
    <xf numFmtId="0" fontId="0" fillId="2" borderId="7" xfId="1" applyNumberFormat="1" applyFont="1" applyFill="1" applyBorder="1" applyAlignment="1">
      <alignment horizontal="center" vertical="center"/>
    </xf>
    <xf numFmtId="41" fontId="2" fillId="4" borderId="11" xfId="1" applyFont="1" applyFill="1" applyBorder="1">
      <alignment vertical="center"/>
    </xf>
    <xf numFmtId="41" fontId="0" fillId="4" borderId="12" xfId="1" applyFont="1" applyFill="1" applyBorder="1">
      <alignment vertical="center"/>
    </xf>
    <xf numFmtId="41" fontId="0" fillId="4" borderId="6" xfId="1" applyFont="1" applyFill="1" applyBorder="1">
      <alignment vertical="center"/>
    </xf>
    <xf numFmtId="0" fontId="0" fillId="2" borderId="8" xfId="1" applyNumberFormat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left" vertical="center" indent="1"/>
    </xf>
    <xf numFmtId="41" fontId="6" fillId="0" borderId="1" xfId="1" applyFont="1" applyBorder="1">
      <alignment vertical="center"/>
    </xf>
    <xf numFmtId="0" fontId="6" fillId="0" borderId="1" xfId="1" applyNumberFormat="1" applyFont="1" applyBorder="1" applyAlignment="1">
      <alignment horizontal="left" vertical="center" indent="1"/>
    </xf>
    <xf numFmtId="0" fontId="6" fillId="0" borderId="1" xfId="1" applyNumberFormat="1" applyFont="1" applyFill="1" applyBorder="1" applyAlignment="1">
      <alignment horizontal="left" vertical="center" indent="1"/>
    </xf>
    <xf numFmtId="41" fontId="6" fillId="0" borderId="1" xfId="1" applyFont="1" applyFill="1" applyBorder="1">
      <alignment vertical="center"/>
    </xf>
    <xf numFmtId="0" fontId="6" fillId="3" borderId="1" xfId="1" applyNumberFormat="1" applyFont="1" applyFill="1" applyBorder="1" applyAlignment="1">
      <alignment horizontal="left" vertical="center" indent="1"/>
    </xf>
    <xf numFmtId="41" fontId="6" fillId="3" borderId="1" xfId="1" applyFont="1" applyFill="1" applyBorder="1">
      <alignment vertical="center"/>
    </xf>
    <xf numFmtId="0" fontId="6" fillId="3" borderId="5" xfId="1" applyNumberFormat="1" applyFont="1" applyFill="1" applyBorder="1" applyAlignment="1">
      <alignment horizontal="left" vertical="center" indent="1"/>
    </xf>
    <xf numFmtId="41" fontId="6" fillId="3" borderId="5" xfId="1" applyFont="1" applyFill="1" applyBorder="1">
      <alignment vertical="center"/>
    </xf>
    <xf numFmtId="41" fontId="6" fillId="0" borderId="0" xfId="1" applyFont="1" applyFill="1">
      <alignment vertical="center"/>
    </xf>
    <xf numFmtId="41" fontId="0" fillId="0" borderId="0" xfId="1" applyFont="1" applyAlignment="1">
      <alignment horizontal="right" vertical="center"/>
    </xf>
    <xf numFmtId="41" fontId="2" fillId="4" borderId="10" xfId="1" applyFont="1" applyFill="1" applyBorder="1" applyAlignment="1">
      <alignment horizontal="center" vertical="center"/>
    </xf>
    <xf numFmtId="41" fontId="5" fillId="0" borderId="11" xfId="1" applyFont="1" applyFill="1" applyBorder="1">
      <alignment vertical="center"/>
    </xf>
    <xf numFmtId="176" fontId="2" fillId="4" borderId="9" xfId="1" applyNumberFormat="1" applyFont="1" applyFill="1" applyBorder="1" applyAlignment="1">
      <alignment horizontal="center" vertical="center"/>
    </xf>
    <xf numFmtId="41" fontId="5" fillId="4" borderId="11" xfId="1" applyFont="1" applyFill="1" applyBorder="1">
      <alignment vertical="center"/>
    </xf>
    <xf numFmtId="41" fontId="7" fillId="4" borderId="3" xfId="1" applyFont="1" applyFill="1" applyBorder="1">
      <alignment vertical="center"/>
    </xf>
    <xf numFmtId="9" fontId="2" fillId="4" borderId="11" xfId="2" applyNumberFormat="1" applyFont="1" applyFill="1" applyBorder="1" applyAlignment="1">
      <alignment horizontal="center" vertical="center"/>
    </xf>
    <xf numFmtId="41" fontId="8" fillId="2" borderId="10" xfId="1" applyFont="1" applyFill="1" applyBorder="1" applyAlignment="1">
      <alignment horizontal="center" vertical="center"/>
    </xf>
    <xf numFmtId="41" fontId="4" fillId="4" borderId="14" xfId="1" applyFont="1" applyFill="1" applyBorder="1">
      <alignment vertical="center"/>
    </xf>
    <xf numFmtId="41" fontId="0" fillId="4" borderId="15" xfId="1" applyFont="1" applyFill="1" applyBorder="1">
      <alignment vertical="center"/>
    </xf>
    <xf numFmtId="41" fontId="0" fillId="5" borderId="13" xfId="1" applyFont="1" applyFill="1" applyBorder="1" applyAlignment="1">
      <alignment horizontal="center" vertical="center"/>
    </xf>
    <xf numFmtId="41" fontId="0" fillId="5" borderId="10" xfId="1" applyFont="1" applyFill="1" applyBorder="1" applyAlignment="1">
      <alignment horizontal="center" vertical="center"/>
    </xf>
    <xf numFmtId="0" fontId="0" fillId="0" borderId="16" xfId="1" applyNumberFormat="1" applyFont="1" applyBorder="1" applyAlignment="1">
      <alignment horizontal="center" vertical="center"/>
    </xf>
    <xf numFmtId="0" fontId="0" fillId="0" borderId="17" xfId="1" applyNumberFormat="1" applyFont="1" applyBorder="1" applyAlignment="1">
      <alignment horizontal="left" vertical="center" indent="1"/>
    </xf>
    <xf numFmtId="41" fontId="0" fillId="0" borderId="17" xfId="1" applyFont="1" applyBorder="1">
      <alignment vertical="center"/>
    </xf>
    <xf numFmtId="41" fontId="0" fillId="0" borderId="18" xfId="1" applyFont="1" applyBorder="1">
      <alignment vertical="center"/>
    </xf>
    <xf numFmtId="41" fontId="4" fillId="4" borderId="19" xfId="1" applyFont="1" applyFill="1" applyBorder="1">
      <alignment vertical="center"/>
    </xf>
    <xf numFmtId="0" fontId="0" fillId="3" borderId="16" xfId="1" applyNumberFormat="1" applyFont="1" applyFill="1" applyBorder="1" applyAlignment="1">
      <alignment horizontal="center" vertical="center"/>
    </xf>
    <xf numFmtId="41" fontId="6" fillId="3" borderId="17" xfId="1" applyFont="1" applyFill="1" applyBorder="1">
      <alignment vertical="center"/>
    </xf>
    <xf numFmtId="41" fontId="0" fillId="3" borderId="18" xfId="1" applyFont="1" applyFill="1" applyBorder="1">
      <alignment vertical="center"/>
    </xf>
    <xf numFmtId="41" fontId="3" fillId="0" borderId="0" xfId="1" applyFont="1" applyAlignment="1">
      <alignment horizontal="center" vertical="center"/>
    </xf>
    <xf numFmtId="41" fontId="3" fillId="0" borderId="0" xfId="1" applyFont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zoomScaleNormal="100" workbookViewId="0">
      <selection activeCell="I18" sqref="I18"/>
    </sheetView>
  </sheetViews>
  <sheetFormatPr defaultRowHeight="16.5"/>
  <cols>
    <col min="1" max="1" width="4.375" style="1" customWidth="1"/>
    <col min="2" max="2" width="4.375" style="10" customWidth="1"/>
    <col min="3" max="3" width="41.125" style="1" customWidth="1"/>
    <col min="4" max="6" width="12.875" style="1" customWidth="1"/>
    <col min="7" max="8" width="13" style="1" customWidth="1"/>
    <col min="9" max="9" width="9.625" style="1" customWidth="1"/>
    <col min="10" max="10" width="13" style="1" customWidth="1"/>
    <col min="11" max="11" width="12.75" style="1" customWidth="1"/>
    <col min="12" max="16384" width="9" style="1"/>
  </cols>
  <sheetData>
    <row r="1" spans="2:12" ht="26.2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</row>
    <row r="2" spans="2:12" ht="17.25" thickBot="1">
      <c r="K2" s="29" t="s">
        <v>17</v>
      </c>
    </row>
    <row r="3" spans="2:12">
      <c r="B3" s="14" t="s">
        <v>3</v>
      </c>
      <c r="C3" s="18" t="s">
        <v>4</v>
      </c>
      <c r="D3" s="6" t="s">
        <v>5</v>
      </c>
      <c r="E3" s="7" t="s">
        <v>6</v>
      </c>
      <c r="F3" s="36" t="s">
        <v>7</v>
      </c>
      <c r="G3" s="39" t="s">
        <v>18</v>
      </c>
      <c r="H3" s="40" t="s">
        <v>19</v>
      </c>
      <c r="I3" s="30" t="s">
        <v>20</v>
      </c>
      <c r="J3" s="30" t="s">
        <v>8</v>
      </c>
      <c r="K3" s="32" t="s">
        <v>7</v>
      </c>
    </row>
    <row r="4" spans="2:12">
      <c r="B4" s="11">
        <v>1</v>
      </c>
      <c r="C4" s="19" t="s">
        <v>9</v>
      </c>
      <c r="D4" s="2">
        <v>50000</v>
      </c>
      <c r="E4" s="3">
        <v>40000</v>
      </c>
      <c r="F4" s="3">
        <f>D4-E4</f>
        <v>10000</v>
      </c>
      <c r="G4" s="37">
        <v>45000</v>
      </c>
      <c r="H4" s="33">
        <v>35000</v>
      </c>
      <c r="I4" s="35">
        <f>IFERROR(1-(G4/D4),"")</f>
        <v>9.9999999999999978E-2</v>
      </c>
      <c r="J4" s="15">
        <f t="shared" ref="J4:J11" si="0">G4*5.5%</f>
        <v>2475</v>
      </c>
      <c r="K4" s="34">
        <f t="shared" ref="K4:K11" si="1">G4-H4-J4</f>
        <v>7525</v>
      </c>
      <c r="L4" s="4"/>
    </row>
    <row r="5" spans="2:12">
      <c r="B5" s="11">
        <v>2</v>
      </c>
      <c r="C5" s="19" t="s">
        <v>10</v>
      </c>
      <c r="D5" s="2">
        <v>70000</v>
      </c>
      <c r="E5" s="3">
        <v>50000</v>
      </c>
      <c r="F5" s="3">
        <f t="shared" ref="F5:F11" si="2">D5-E5</f>
        <v>20000</v>
      </c>
      <c r="G5" s="37">
        <v>60000</v>
      </c>
      <c r="H5" s="33">
        <v>50000</v>
      </c>
      <c r="I5" s="35">
        <f>IFERROR(1-(G5/D5),"")</f>
        <v>0.1428571428571429</v>
      </c>
      <c r="J5" s="15">
        <f t="shared" si="0"/>
        <v>3300</v>
      </c>
      <c r="K5" s="34">
        <f t="shared" si="1"/>
        <v>6700</v>
      </c>
      <c r="L5" s="4"/>
    </row>
    <row r="6" spans="2:12">
      <c r="B6" s="11">
        <v>3</v>
      </c>
      <c r="C6" s="19" t="s">
        <v>11</v>
      </c>
      <c r="D6" s="2">
        <v>80000</v>
      </c>
      <c r="E6" s="3">
        <v>60000</v>
      </c>
      <c r="F6" s="3">
        <f t="shared" si="2"/>
        <v>20000</v>
      </c>
      <c r="G6" s="37">
        <v>0</v>
      </c>
      <c r="H6" s="33"/>
      <c r="I6" s="35"/>
      <c r="J6" s="15">
        <f t="shared" si="0"/>
        <v>0</v>
      </c>
      <c r="K6" s="34">
        <f t="shared" si="1"/>
        <v>0</v>
      </c>
      <c r="L6" s="4"/>
    </row>
    <row r="7" spans="2:12">
      <c r="B7" s="11">
        <v>4</v>
      </c>
      <c r="C7" s="19" t="s">
        <v>12</v>
      </c>
      <c r="D7" s="2">
        <v>230000</v>
      </c>
      <c r="E7" s="3">
        <v>200000</v>
      </c>
      <c r="F7" s="3">
        <f t="shared" si="2"/>
        <v>30000</v>
      </c>
      <c r="G7" s="37">
        <v>0</v>
      </c>
      <c r="H7" s="33"/>
      <c r="I7" s="35"/>
      <c r="J7" s="15">
        <f t="shared" si="0"/>
        <v>0</v>
      </c>
      <c r="K7" s="34">
        <f t="shared" si="1"/>
        <v>0</v>
      </c>
      <c r="L7" s="4"/>
    </row>
    <row r="8" spans="2:12">
      <c r="B8" s="11">
        <v>5</v>
      </c>
      <c r="C8" s="19" t="s">
        <v>16</v>
      </c>
      <c r="D8" s="20">
        <v>130000</v>
      </c>
      <c r="E8" s="3">
        <v>100000</v>
      </c>
      <c r="F8" s="3">
        <f t="shared" si="2"/>
        <v>30000</v>
      </c>
      <c r="G8" s="37">
        <v>120000</v>
      </c>
      <c r="H8" s="33">
        <v>100000</v>
      </c>
      <c r="I8" s="35">
        <f>IFERROR(1-(G8/D8),"")</f>
        <v>7.6923076923076872E-2</v>
      </c>
      <c r="J8" s="15">
        <f t="shared" si="0"/>
        <v>6600</v>
      </c>
      <c r="K8" s="34">
        <f t="shared" si="1"/>
        <v>13400</v>
      </c>
    </row>
    <row r="9" spans="2:12">
      <c r="B9" s="11">
        <v>6</v>
      </c>
      <c r="C9" s="21" t="s">
        <v>15</v>
      </c>
      <c r="D9" s="20">
        <v>180000</v>
      </c>
      <c r="E9" s="3">
        <v>150000</v>
      </c>
      <c r="F9" s="3">
        <f t="shared" si="2"/>
        <v>30000</v>
      </c>
      <c r="G9" s="37">
        <v>170000</v>
      </c>
      <c r="H9" s="33">
        <v>150000</v>
      </c>
      <c r="I9" s="35">
        <f>IFERROR(1-(G9/D9),"")</f>
        <v>5.555555555555558E-2</v>
      </c>
      <c r="J9" s="15">
        <f t="shared" si="0"/>
        <v>9350</v>
      </c>
      <c r="K9" s="34">
        <f t="shared" si="1"/>
        <v>10650</v>
      </c>
    </row>
    <row r="10" spans="2:12">
      <c r="B10" s="11">
        <v>7</v>
      </c>
      <c r="C10" s="22" t="s">
        <v>13</v>
      </c>
      <c r="D10" s="23">
        <v>130000</v>
      </c>
      <c r="E10" s="31">
        <v>100000</v>
      </c>
      <c r="F10" s="3">
        <f t="shared" si="2"/>
        <v>30000</v>
      </c>
      <c r="G10" s="37">
        <v>120000</v>
      </c>
      <c r="H10" s="33">
        <v>100000</v>
      </c>
      <c r="I10" s="35">
        <f>IFERROR(1-(G10/D10),"")</f>
        <v>7.6923076923076872E-2</v>
      </c>
      <c r="J10" s="15">
        <f t="shared" si="0"/>
        <v>6600</v>
      </c>
      <c r="K10" s="34">
        <f t="shared" si="1"/>
        <v>13400</v>
      </c>
    </row>
    <row r="11" spans="2:12">
      <c r="B11" s="12">
        <v>8</v>
      </c>
      <c r="C11" s="24" t="s">
        <v>14</v>
      </c>
      <c r="D11" s="25">
        <v>100000</v>
      </c>
      <c r="E11" s="8">
        <v>80000</v>
      </c>
      <c r="F11" s="3">
        <f t="shared" si="2"/>
        <v>20000</v>
      </c>
      <c r="G11" s="37">
        <v>90000</v>
      </c>
      <c r="H11" s="33">
        <v>75000</v>
      </c>
      <c r="I11" s="35">
        <f>IFERROR(1-(G11/D11),"")</f>
        <v>9.9999999999999978E-2</v>
      </c>
      <c r="J11" s="15">
        <f t="shared" si="0"/>
        <v>4950</v>
      </c>
      <c r="K11" s="34">
        <f t="shared" si="1"/>
        <v>10050</v>
      </c>
    </row>
    <row r="12" spans="2:12" ht="17.25" thickBot="1">
      <c r="B12" s="13"/>
      <c r="C12" s="26"/>
      <c r="D12" s="27"/>
      <c r="E12" s="9"/>
      <c r="F12" s="9"/>
      <c r="G12" s="38"/>
      <c r="H12" s="16"/>
      <c r="I12" s="16"/>
      <c r="J12" s="16"/>
      <c r="K12" s="17"/>
    </row>
    <row r="13" spans="2:12">
      <c r="C13" s="28"/>
      <c r="D13" s="28"/>
      <c r="E13" s="5"/>
      <c r="F13" s="5"/>
      <c r="G13" s="5"/>
      <c r="H13" s="5"/>
      <c r="I13" s="5"/>
      <c r="J13" s="5"/>
      <c r="K13" s="5"/>
    </row>
    <row r="14" spans="2:12" ht="26.25">
      <c r="B14" s="49" t="s">
        <v>1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2:12" ht="17.25" thickBot="1">
      <c r="C15" s="5"/>
      <c r="D15" s="5"/>
      <c r="E15" s="5"/>
      <c r="F15" s="5"/>
      <c r="G15" s="5"/>
      <c r="H15" s="5"/>
      <c r="I15" s="5"/>
      <c r="J15" s="5"/>
      <c r="K15" s="5"/>
    </row>
    <row r="16" spans="2:12">
      <c r="B16" s="14" t="s">
        <v>3</v>
      </c>
      <c r="C16" s="18" t="s">
        <v>4</v>
      </c>
      <c r="D16" s="6" t="s">
        <v>5</v>
      </c>
      <c r="E16" s="7" t="s">
        <v>6</v>
      </c>
      <c r="F16" s="36" t="s">
        <v>7</v>
      </c>
      <c r="G16" s="39" t="s">
        <v>18</v>
      </c>
      <c r="H16" s="40" t="s">
        <v>19</v>
      </c>
      <c r="I16" s="30" t="s">
        <v>20</v>
      </c>
      <c r="J16" s="30" t="s">
        <v>8</v>
      </c>
      <c r="K16" s="32" t="s">
        <v>7</v>
      </c>
    </row>
    <row r="17" spans="2:12">
      <c r="B17" s="11">
        <v>1</v>
      </c>
      <c r="C17" s="19" t="s">
        <v>21</v>
      </c>
      <c r="D17" s="2">
        <v>80000</v>
      </c>
      <c r="E17" s="3">
        <v>60000</v>
      </c>
      <c r="F17" s="3">
        <f>D17-E17</f>
        <v>20000</v>
      </c>
      <c r="G17" s="37">
        <v>70000</v>
      </c>
      <c r="H17" s="33">
        <v>60000</v>
      </c>
      <c r="I17" s="35">
        <f>IFERROR(1-(G17/D17),"")</f>
        <v>0.125</v>
      </c>
      <c r="J17" s="15">
        <f t="shared" ref="J17:J20" si="3">G17*5.5%</f>
        <v>3850</v>
      </c>
      <c r="K17" s="34">
        <f t="shared" ref="K17:K20" si="4">G17-H17-J17</f>
        <v>6150</v>
      </c>
      <c r="L17" s="4"/>
    </row>
    <row r="18" spans="2:12">
      <c r="B18" s="11">
        <v>2</v>
      </c>
      <c r="C18" s="19" t="s">
        <v>22</v>
      </c>
      <c r="D18" s="2">
        <v>150000</v>
      </c>
      <c r="E18" s="3">
        <v>130000</v>
      </c>
      <c r="F18" s="3">
        <f t="shared" ref="F18:F20" si="5">D18-E18</f>
        <v>20000</v>
      </c>
      <c r="G18" s="37">
        <v>140000</v>
      </c>
      <c r="H18" s="33">
        <v>120000</v>
      </c>
      <c r="I18" s="35">
        <f>IFERROR(1-(G18/D18),"")</f>
        <v>6.6666666666666652E-2</v>
      </c>
      <c r="J18" s="15">
        <f t="shared" si="3"/>
        <v>7700</v>
      </c>
      <c r="K18" s="34">
        <f t="shared" si="4"/>
        <v>12300</v>
      </c>
      <c r="L18" s="4"/>
    </row>
    <row r="19" spans="2:12">
      <c r="B19" s="11">
        <v>3</v>
      </c>
      <c r="C19" s="19" t="s">
        <v>23</v>
      </c>
      <c r="D19" s="2">
        <v>240000</v>
      </c>
      <c r="E19" s="3">
        <v>210000</v>
      </c>
      <c r="F19" s="3">
        <f t="shared" si="5"/>
        <v>30000</v>
      </c>
      <c r="G19" s="37">
        <v>230000</v>
      </c>
      <c r="H19" s="33">
        <v>200000</v>
      </c>
      <c r="I19" s="35">
        <f>IFERROR(1-(G19/D19),"")</f>
        <v>4.166666666666663E-2</v>
      </c>
      <c r="J19" s="15">
        <f t="shared" si="3"/>
        <v>12650</v>
      </c>
      <c r="K19" s="34">
        <f t="shared" si="4"/>
        <v>17350</v>
      </c>
      <c r="L19" s="4"/>
    </row>
    <row r="20" spans="2:12">
      <c r="B20" s="11">
        <v>4</v>
      </c>
      <c r="C20" s="19" t="s">
        <v>24</v>
      </c>
      <c r="D20" s="2">
        <v>300000</v>
      </c>
      <c r="E20" s="3">
        <v>270000</v>
      </c>
      <c r="F20" s="3">
        <f t="shared" si="5"/>
        <v>30000</v>
      </c>
      <c r="G20" s="37">
        <v>290000</v>
      </c>
      <c r="H20" s="33">
        <v>260000</v>
      </c>
      <c r="I20" s="35">
        <f>IFERROR(1-(G20/D20),"")</f>
        <v>3.3333333333333326E-2</v>
      </c>
      <c r="J20" s="15">
        <f t="shared" si="3"/>
        <v>15950</v>
      </c>
      <c r="K20" s="34">
        <f t="shared" si="4"/>
        <v>14050</v>
      </c>
      <c r="L20" s="4"/>
    </row>
    <row r="21" spans="2:12" ht="17.25" thickBot="1">
      <c r="B21" s="13"/>
      <c r="C21" s="26"/>
      <c r="D21" s="27"/>
      <c r="E21" s="9"/>
      <c r="F21" s="9"/>
      <c r="G21" s="38"/>
      <c r="H21" s="16"/>
      <c r="I21" s="16"/>
      <c r="J21" s="16"/>
      <c r="K21" s="17"/>
    </row>
    <row r="22" spans="2:12">
      <c r="C22" s="5"/>
      <c r="D22" s="5"/>
      <c r="E22" s="5"/>
      <c r="F22" s="5"/>
      <c r="G22" s="5"/>
      <c r="H22" s="5"/>
      <c r="I22" s="5"/>
      <c r="J22" s="5"/>
      <c r="K22" s="5"/>
    </row>
    <row r="23" spans="2:12" ht="26.25">
      <c r="B23" s="49" t="s">
        <v>2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2:12" ht="17.25" thickBot="1">
      <c r="C24" s="5"/>
      <c r="D24" s="5"/>
      <c r="E24" s="5"/>
      <c r="F24" s="5"/>
      <c r="G24" s="5"/>
      <c r="H24" s="5"/>
      <c r="I24" s="5"/>
      <c r="J24" s="5"/>
      <c r="K24" s="5"/>
    </row>
    <row r="25" spans="2:12">
      <c r="B25" s="14" t="s">
        <v>3</v>
      </c>
      <c r="C25" s="18" t="s">
        <v>4</v>
      </c>
      <c r="D25" s="6" t="s">
        <v>5</v>
      </c>
      <c r="E25" s="7" t="s">
        <v>6</v>
      </c>
      <c r="F25" s="36" t="s">
        <v>7</v>
      </c>
      <c r="G25" s="39" t="s">
        <v>18</v>
      </c>
      <c r="H25" s="40" t="s">
        <v>19</v>
      </c>
      <c r="I25" s="30" t="s">
        <v>20</v>
      </c>
      <c r="J25" s="30" t="s">
        <v>8</v>
      </c>
      <c r="K25" s="32" t="s">
        <v>7</v>
      </c>
    </row>
    <row r="26" spans="2:12">
      <c r="B26" s="11">
        <v>1</v>
      </c>
      <c r="C26" s="19" t="s">
        <v>29</v>
      </c>
      <c r="D26" s="2">
        <v>70000</v>
      </c>
      <c r="E26" s="3">
        <v>50000</v>
      </c>
      <c r="F26" s="3">
        <f>D26-E26</f>
        <v>20000</v>
      </c>
      <c r="G26" s="37">
        <v>60000</v>
      </c>
      <c r="H26" s="33">
        <v>50000</v>
      </c>
      <c r="I26" s="35">
        <f>IFERROR(1-(G26/D26),"")</f>
        <v>0.1428571428571429</v>
      </c>
      <c r="J26" s="15">
        <f t="shared" ref="J26:J30" si="6">G26*5.5%</f>
        <v>3300</v>
      </c>
      <c r="K26" s="34">
        <f t="shared" ref="K26:K30" si="7">G26-H26-J26</f>
        <v>6700</v>
      </c>
      <c r="L26" s="4"/>
    </row>
    <row r="27" spans="2:12">
      <c r="B27" s="11">
        <v>2</v>
      </c>
      <c r="C27" s="19" t="s">
        <v>27</v>
      </c>
      <c r="D27" s="2">
        <v>150000</v>
      </c>
      <c r="E27" s="3">
        <v>130000</v>
      </c>
      <c r="F27" s="3">
        <f t="shared" ref="F27:F30" si="8">D27-E27</f>
        <v>20000</v>
      </c>
      <c r="G27" s="37">
        <v>140000</v>
      </c>
      <c r="H27" s="33">
        <v>120000</v>
      </c>
      <c r="I27" s="35">
        <f>IFERROR(1-(G27/D27),"")</f>
        <v>6.6666666666666652E-2</v>
      </c>
      <c r="J27" s="15">
        <f t="shared" si="6"/>
        <v>7700</v>
      </c>
      <c r="K27" s="34">
        <f t="shared" si="7"/>
        <v>12300</v>
      </c>
      <c r="L27" s="4"/>
    </row>
    <row r="28" spans="2:12">
      <c r="B28" s="11">
        <v>3</v>
      </c>
      <c r="C28" s="19" t="s">
        <v>26</v>
      </c>
      <c r="D28" s="2">
        <v>120000</v>
      </c>
      <c r="E28" s="3">
        <v>100000</v>
      </c>
      <c r="F28" s="3">
        <f t="shared" si="8"/>
        <v>20000</v>
      </c>
      <c r="G28" s="37">
        <v>110000</v>
      </c>
      <c r="H28" s="33">
        <v>90000</v>
      </c>
      <c r="I28" s="35">
        <f>IFERROR(1-(G28/D28),"")</f>
        <v>8.333333333333337E-2</v>
      </c>
      <c r="J28" s="15">
        <f t="shared" si="6"/>
        <v>6050</v>
      </c>
      <c r="K28" s="34">
        <f t="shared" si="7"/>
        <v>13950</v>
      </c>
      <c r="L28" s="4"/>
    </row>
    <row r="29" spans="2:12">
      <c r="B29" s="11">
        <v>4</v>
      </c>
      <c r="C29" s="19" t="s">
        <v>28</v>
      </c>
      <c r="D29" s="20">
        <v>100000</v>
      </c>
      <c r="E29" s="3">
        <v>80000</v>
      </c>
      <c r="F29" s="3">
        <f t="shared" si="8"/>
        <v>20000</v>
      </c>
      <c r="G29" s="37">
        <v>90000</v>
      </c>
      <c r="H29" s="33">
        <v>75000</v>
      </c>
      <c r="I29" s="35">
        <f>IFERROR(1-(G29/D29),"")</f>
        <v>9.9999999999999978E-2</v>
      </c>
      <c r="J29" s="15">
        <f t="shared" si="6"/>
        <v>4950</v>
      </c>
      <c r="K29" s="34">
        <f t="shared" si="7"/>
        <v>10050</v>
      </c>
      <c r="L29" s="4"/>
    </row>
    <row r="30" spans="2:12">
      <c r="B30" s="12">
        <v>5</v>
      </c>
      <c r="C30" s="24" t="s">
        <v>25</v>
      </c>
      <c r="D30" s="25">
        <v>50000</v>
      </c>
      <c r="E30" s="8">
        <v>30000</v>
      </c>
      <c r="F30" s="3">
        <f t="shared" si="8"/>
        <v>20000</v>
      </c>
      <c r="G30" s="37">
        <v>45000</v>
      </c>
      <c r="H30" s="33">
        <v>30000</v>
      </c>
      <c r="I30" s="35">
        <f>IFERROR(1-(G30/D30),"")</f>
        <v>9.9999999999999978E-2</v>
      </c>
      <c r="J30" s="15">
        <f t="shared" si="6"/>
        <v>2475</v>
      </c>
      <c r="K30" s="34">
        <f t="shared" si="7"/>
        <v>12525</v>
      </c>
    </row>
    <row r="31" spans="2:12" ht="17.25" thickBot="1">
      <c r="B31" s="13"/>
      <c r="C31" s="26"/>
      <c r="D31" s="27"/>
      <c r="E31" s="9"/>
      <c r="F31" s="9"/>
      <c r="G31" s="38"/>
      <c r="H31" s="16"/>
      <c r="I31" s="16"/>
      <c r="J31" s="16"/>
      <c r="K31" s="17"/>
    </row>
  </sheetData>
  <mergeCells count="3">
    <mergeCell ref="B1:K1"/>
    <mergeCell ref="B14:K14"/>
    <mergeCell ref="B23:K2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CEA16-FEA3-4C86-95F5-B608C87DADB0}">
  <dimension ref="B1:L24"/>
  <sheetViews>
    <sheetView tabSelected="1" zoomScaleNormal="100" workbookViewId="0">
      <selection activeCell="P5" sqref="P5"/>
    </sheetView>
  </sheetViews>
  <sheetFormatPr defaultRowHeight="16.5"/>
  <cols>
    <col min="1" max="1" width="4.375" style="1" customWidth="1"/>
    <col min="2" max="2" width="4.375" style="10" customWidth="1"/>
    <col min="3" max="3" width="49.875" style="1" customWidth="1"/>
    <col min="4" max="6" width="12.875" style="1" hidden="1" customWidth="1"/>
    <col min="7" max="7" width="13" style="1" customWidth="1"/>
    <col min="8" max="8" width="16.625" style="1" customWidth="1"/>
    <col min="9" max="9" width="9.625" style="1" customWidth="1"/>
    <col min="10" max="10" width="20.75" style="1" customWidth="1"/>
    <col min="11" max="11" width="12.75" style="1" customWidth="1"/>
    <col min="12" max="16384" width="9" style="1"/>
  </cols>
  <sheetData>
    <row r="1" spans="2:12" ht="26.25">
      <c r="B1" s="50" t="s">
        <v>42</v>
      </c>
      <c r="C1" s="50"/>
      <c r="D1" s="50"/>
      <c r="E1" s="50"/>
      <c r="F1" s="50"/>
      <c r="G1" s="50"/>
      <c r="H1" s="50"/>
      <c r="I1" s="50"/>
      <c r="J1" s="50"/>
      <c r="K1" s="50"/>
    </row>
    <row r="2" spans="2:12" ht="17.25" thickBot="1">
      <c r="K2" s="29" t="s">
        <v>43</v>
      </c>
    </row>
    <row r="3" spans="2:12">
      <c r="B3" s="14" t="s">
        <v>3</v>
      </c>
      <c r="C3" s="18" t="s">
        <v>4</v>
      </c>
      <c r="D3" s="6" t="s">
        <v>5</v>
      </c>
      <c r="E3" s="7" t="s">
        <v>6</v>
      </c>
      <c r="F3" s="36" t="s">
        <v>7</v>
      </c>
      <c r="G3" s="39" t="s">
        <v>18</v>
      </c>
      <c r="H3" s="40" t="s">
        <v>37</v>
      </c>
      <c r="I3" s="30" t="s">
        <v>20</v>
      </c>
      <c r="J3" s="30" t="s">
        <v>31</v>
      </c>
      <c r="K3" s="32" t="s">
        <v>32</v>
      </c>
    </row>
    <row r="4" spans="2:12">
      <c r="B4" s="11">
        <v>1</v>
      </c>
      <c r="C4" s="19" t="s">
        <v>9</v>
      </c>
      <c r="D4" s="2">
        <v>50000</v>
      </c>
      <c r="E4" s="3">
        <v>40000</v>
      </c>
      <c r="F4" s="3">
        <f>D4-E4</f>
        <v>10000</v>
      </c>
      <c r="G4" s="37">
        <v>45000</v>
      </c>
      <c r="H4" s="33">
        <f>G4*0.8725</f>
        <v>39262.5</v>
      </c>
      <c r="I4" s="35">
        <f>IFERROR(1-(G4/D4),"")</f>
        <v>9.9999999999999978E-2</v>
      </c>
      <c r="J4" s="15">
        <f>G4*7.75%</f>
        <v>3487.5</v>
      </c>
      <c r="K4" s="34">
        <f>G4*0.05</f>
        <v>2250</v>
      </c>
      <c r="L4" s="4"/>
    </row>
    <row r="5" spans="2:12">
      <c r="B5" s="11">
        <v>2</v>
      </c>
      <c r="C5" s="19" t="s">
        <v>10</v>
      </c>
      <c r="D5" s="2">
        <v>70000</v>
      </c>
      <c r="E5" s="3">
        <v>50000</v>
      </c>
      <c r="F5" s="3">
        <f t="shared" ref="F5" si="0">D5-E5</f>
        <v>20000</v>
      </c>
      <c r="G5" s="37">
        <v>56000</v>
      </c>
      <c r="H5" s="33">
        <v>50550</v>
      </c>
      <c r="I5" s="35">
        <f>IFERROR(1-(G5/D5),"")</f>
        <v>0.19999999999999996</v>
      </c>
      <c r="J5" s="15">
        <f>G5*7.75%</f>
        <v>4340</v>
      </c>
      <c r="K5" s="34">
        <f>G5*0.08</f>
        <v>4480</v>
      </c>
      <c r="L5" s="4"/>
    </row>
    <row r="6" spans="2:12" ht="17.25" thickBot="1">
      <c r="B6" s="13"/>
      <c r="C6" s="26" t="s">
        <v>44</v>
      </c>
      <c r="D6" s="27"/>
      <c r="E6" s="9"/>
      <c r="F6" s="9"/>
      <c r="G6" s="38"/>
      <c r="H6" s="16"/>
      <c r="I6" s="16"/>
      <c r="J6" s="16"/>
      <c r="K6" s="17"/>
    </row>
    <row r="7" spans="2:12">
      <c r="C7" s="28"/>
      <c r="D7" s="28"/>
      <c r="E7" s="5"/>
      <c r="F7" s="5"/>
      <c r="G7" s="5"/>
      <c r="H7" s="5"/>
      <c r="I7" s="5"/>
      <c r="J7" s="5"/>
      <c r="K7" s="5"/>
    </row>
    <row r="8" spans="2:12" ht="26.25">
      <c r="B8" s="50" t="s">
        <v>40</v>
      </c>
      <c r="C8" s="50"/>
      <c r="D8" s="50"/>
      <c r="E8" s="50"/>
      <c r="F8" s="50"/>
      <c r="G8" s="50"/>
      <c r="H8" s="50"/>
      <c r="I8" s="50"/>
      <c r="J8" s="50"/>
      <c r="K8" s="50"/>
    </row>
    <row r="9" spans="2:12" ht="17.25" thickBot="1">
      <c r="C9" s="5"/>
      <c r="D9" s="5"/>
      <c r="E9" s="5"/>
      <c r="F9" s="5"/>
      <c r="G9" s="5"/>
      <c r="H9" s="5"/>
      <c r="I9" s="5"/>
      <c r="J9" s="5"/>
      <c r="K9" s="5"/>
    </row>
    <row r="10" spans="2:12">
      <c r="B10" s="14" t="s">
        <v>3</v>
      </c>
      <c r="C10" s="18" t="s">
        <v>4</v>
      </c>
      <c r="D10" s="6" t="s">
        <v>5</v>
      </c>
      <c r="E10" s="7" t="s">
        <v>6</v>
      </c>
      <c r="F10" s="36" t="s">
        <v>7</v>
      </c>
      <c r="G10" s="39" t="s">
        <v>18</v>
      </c>
      <c r="H10" s="40" t="s">
        <v>38</v>
      </c>
      <c r="I10" s="30" t="s">
        <v>20</v>
      </c>
      <c r="J10" s="30" t="s">
        <v>31</v>
      </c>
      <c r="K10" s="32" t="s">
        <v>32</v>
      </c>
    </row>
    <row r="11" spans="2:12">
      <c r="B11" s="11">
        <v>1</v>
      </c>
      <c r="C11" s="19" t="s">
        <v>33</v>
      </c>
      <c r="D11" s="2">
        <v>70000</v>
      </c>
      <c r="E11" s="3">
        <v>50000</v>
      </c>
      <c r="F11" s="3">
        <f>D11-E11</f>
        <v>20000</v>
      </c>
      <c r="G11" s="37">
        <v>60000</v>
      </c>
      <c r="H11" s="33">
        <v>50550</v>
      </c>
      <c r="I11" s="35">
        <f>IFERROR(1-(G11/D11),"")</f>
        <v>0.1428571428571429</v>
      </c>
      <c r="J11" s="15">
        <f>G11*7.75%</f>
        <v>4650</v>
      </c>
      <c r="K11" s="34">
        <f>G11*0.08</f>
        <v>4800</v>
      </c>
      <c r="L11" s="4"/>
    </row>
    <row r="12" spans="2:12">
      <c r="B12" s="41">
        <v>2</v>
      </c>
      <c r="C12" s="42" t="s">
        <v>34</v>
      </c>
      <c r="D12" s="43"/>
      <c r="E12" s="44"/>
      <c r="F12" s="44"/>
      <c r="G12" s="45">
        <v>100000</v>
      </c>
      <c r="H12" s="33">
        <f>G12*0.8725</f>
        <v>87250</v>
      </c>
      <c r="I12" s="35">
        <v>0.15</v>
      </c>
      <c r="J12" s="15">
        <f>G12*7.75%</f>
        <v>7750</v>
      </c>
      <c r="K12" s="34">
        <f>G12*0.05</f>
        <v>5000</v>
      </c>
      <c r="L12" s="4"/>
    </row>
    <row r="13" spans="2:12">
      <c r="B13" s="41">
        <v>3</v>
      </c>
      <c r="C13" s="42" t="s">
        <v>35</v>
      </c>
      <c r="D13" s="43"/>
      <c r="E13" s="44"/>
      <c r="F13" s="44"/>
      <c r="G13" s="45">
        <v>80000</v>
      </c>
      <c r="H13" s="33">
        <f>G13*0.8725</f>
        <v>69800</v>
      </c>
      <c r="I13" s="35">
        <v>0.15</v>
      </c>
      <c r="J13" s="15">
        <f t="shared" ref="J13:J14" si="1">G13*7.75%</f>
        <v>6200</v>
      </c>
      <c r="K13" s="34">
        <f>G13*0.05</f>
        <v>4000</v>
      </c>
      <c r="L13" s="4"/>
    </row>
    <row r="14" spans="2:12">
      <c r="B14" s="41">
        <v>4</v>
      </c>
      <c r="C14" s="42" t="s">
        <v>30</v>
      </c>
      <c r="D14" s="43">
        <v>35000</v>
      </c>
      <c r="E14" s="44"/>
      <c r="F14" s="44"/>
      <c r="G14" s="45">
        <v>32000</v>
      </c>
      <c r="H14" s="33">
        <f>G14-J14</f>
        <v>29520</v>
      </c>
      <c r="I14" s="35">
        <f t="shared" ref="I14" si="2">IFERROR(1-(G14/D14),"")</f>
        <v>8.5714285714285743E-2</v>
      </c>
      <c r="J14" s="15">
        <f t="shared" si="1"/>
        <v>2480</v>
      </c>
      <c r="K14" s="34">
        <f>G14*0.05</f>
        <v>1600</v>
      </c>
      <c r="L14" s="4"/>
    </row>
    <row r="15" spans="2:12" ht="17.25" thickBot="1">
      <c r="B15" s="13"/>
      <c r="C15" s="26"/>
      <c r="D15" s="27"/>
      <c r="E15" s="9"/>
      <c r="F15" s="9"/>
      <c r="G15" s="38"/>
      <c r="H15" s="16"/>
      <c r="I15" s="16"/>
      <c r="J15" s="16"/>
      <c r="K15" s="17"/>
    </row>
    <row r="16" spans="2:12">
      <c r="C16" s="5"/>
      <c r="D16" s="5"/>
      <c r="E16" s="5"/>
      <c r="F16" s="5"/>
      <c r="G16" s="5"/>
      <c r="H16" s="5"/>
      <c r="I16" s="5"/>
      <c r="J16" s="5"/>
      <c r="K16" s="5"/>
    </row>
    <row r="17" spans="2:12" ht="26.25">
      <c r="B17" s="50" t="s">
        <v>41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2:12" ht="17.25" thickBot="1">
      <c r="C18" s="5"/>
      <c r="D18" s="5"/>
      <c r="E18" s="5"/>
      <c r="F18" s="5"/>
      <c r="G18" s="5"/>
      <c r="H18" s="5"/>
      <c r="I18" s="5"/>
      <c r="J18" s="5"/>
      <c r="K18" s="5"/>
    </row>
    <row r="19" spans="2:12">
      <c r="B19" s="14" t="s">
        <v>3</v>
      </c>
      <c r="C19" s="18" t="s">
        <v>4</v>
      </c>
      <c r="D19" s="6" t="s">
        <v>5</v>
      </c>
      <c r="E19" s="7" t="s">
        <v>6</v>
      </c>
      <c r="F19" s="36" t="s">
        <v>7</v>
      </c>
      <c r="G19" s="39" t="s">
        <v>18</v>
      </c>
      <c r="H19" s="40" t="s">
        <v>39</v>
      </c>
      <c r="I19" s="30" t="s">
        <v>20</v>
      </c>
      <c r="J19" s="30" t="s">
        <v>31</v>
      </c>
      <c r="K19" s="32" t="s">
        <v>32</v>
      </c>
    </row>
    <row r="20" spans="2:12">
      <c r="B20" s="11">
        <v>1</v>
      </c>
      <c r="C20" s="19" t="s">
        <v>29</v>
      </c>
      <c r="D20" s="2">
        <v>70000</v>
      </c>
      <c r="E20" s="3">
        <v>50000</v>
      </c>
      <c r="F20" s="3">
        <f>D20-E20</f>
        <v>20000</v>
      </c>
      <c r="G20" s="37">
        <v>60000</v>
      </c>
      <c r="H20" s="33">
        <v>50550</v>
      </c>
      <c r="I20" s="35">
        <f>IFERROR(1-(G20/D20),"")</f>
        <v>0.1428571428571429</v>
      </c>
      <c r="J20" s="15">
        <f>G20*7.75%</f>
        <v>4650</v>
      </c>
      <c r="K20" s="34">
        <f>G20*0.08</f>
        <v>4800</v>
      </c>
      <c r="L20" s="4"/>
    </row>
    <row r="21" spans="2:12">
      <c r="B21" s="11">
        <v>2</v>
      </c>
      <c r="C21" s="42" t="s">
        <v>34</v>
      </c>
      <c r="D21" s="2"/>
      <c r="E21" s="3"/>
      <c r="F21" s="3"/>
      <c r="G21" s="37">
        <v>100000</v>
      </c>
      <c r="H21" s="33">
        <f>G21*0.8725</f>
        <v>87250</v>
      </c>
      <c r="I21" s="35">
        <v>0.15</v>
      </c>
      <c r="J21" s="15">
        <f t="shared" ref="J21:J23" si="3">G21*7.75%</f>
        <v>7750</v>
      </c>
      <c r="K21" s="34">
        <f>G21*0.05</f>
        <v>5000</v>
      </c>
      <c r="L21" s="4"/>
    </row>
    <row r="22" spans="2:12">
      <c r="B22" s="12">
        <v>3</v>
      </c>
      <c r="C22" s="42" t="s">
        <v>36</v>
      </c>
      <c r="D22" s="25"/>
      <c r="E22" s="8"/>
      <c r="F22" s="3"/>
      <c r="G22" s="37">
        <v>80000</v>
      </c>
      <c r="H22" s="33">
        <f>G22*0.8725</f>
        <v>69800</v>
      </c>
      <c r="I22" s="35">
        <v>0.15</v>
      </c>
      <c r="J22" s="15">
        <f t="shared" si="3"/>
        <v>6200</v>
      </c>
      <c r="K22" s="34">
        <f>G22*0.05</f>
        <v>4000</v>
      </c>
    </row>
    <row r="23" spans="2:12">
      <c r="B23" s="46">
        <v>4</v>
      </c>
      <c r="C23" s="42" t="s">
        <v>30</v>
      </c>
      <c r="D23" s="47">
        <v>35000</v>
      </c>
      <c r="E23" s="48"/>
      <c r="F23" s="44"/>
      <c r="G23" s="45">
        <v>32000</v>
      </c>
      <c r="H23" s="33">
        <f>G23-J23</f>
        <v>29520</v>
      </c>
      <c r="I23" s="35">
        <f t="shared" ref="I23" si="4">IFERROR(1-(G23/D23),"")</f>
        <v>8.5714285714285743E-2</v>
      </c>
      <c r="J23" s="15">
        <f t="shared" si="3"/>
        <v>2480</v>
      </c>
      <c r="K23" s="34">
        <f>G23*0.05</f>
        <v>1600</v>
      </c>
    </row>
    <row r="24" spans="2:12" ht="17.25" thickBot="1">
      <c r="B24" s="13"/>
      <c r="C24" s="26"/>
      <c r="D24" s="27"/>
      <c r="E24" s="9"/>
      <c r="F24" s="9"/>
      <c r="G24" s="38"/>
      <c r="H24" s="16"/>
      <c r="I24" s="16"/>
      <c r="J24" s="16"/>
      <c r="K24" s="17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원가계산표</vt:lpstr>
      <vt:lpstr>원가계산표(수수료5%))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MYCOM</cp:lastModifiedBy>
  <cp:lastPrinted>2020-09-28T06:36:25Z</cp:lastPrinted>
  <dcterms:created xsi:type="dcterms:W3CDTF">2020-09-28T03:20:54Z</dcterms:created>
  <dcterms:modified xsi:type="dcterms:W3CDTF">2021-06-28T07:32:26Z</dcterms:modified>
</cp:coreProperties>
</file>